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46" windowWidth="1548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<sst xmlns="http://schemas.openxmlformats.org/spreadsheetml/2006/main" count="352" uniqueCount="198">
  <si>
    <t>код</t>
  </si>
  <si>
    <t>ФКР</t>
  </si>
  <si>
    <t>ППП</t>
  </si>
  <si>
    <t>КЦСР</t>
  </si>
  <si>
    <t>КВР</t>
  </si>
  <si>
    <t>ЭКР</t>
  </si>
  <si>
    <t>Наименование видов расходов и статей классификации расходов</t>
  </si>
  <si>
    <t>Утверждено на год</t>
  </si>
  <si>
    <t>Профинансировано</t>
  </si>
  <si>
    <t>Кассовый расход</t>
  </si>
  <si>
    <t>Фактический расход</t>
  </si>
  <si>
    <t>0104</t>
  </si>
  <si>
    <t>001</t>
  </si>
  <si>
    <t>500</t>
  </si>
  <si>
    <t>000</t>
  </si>
  <si>
    <t>Аппарат управл.-всего</t>
  </si>
  <si>
    <t>Прочие выплаты</t>
  </si>
  <si>
    <t>Начисление на оплату труда</t>
  </si>
  <si>
    <t xml:space="preserve">Услуги связи </t>
  </si>
  <si>
    <t>Транспортные услуги</t>
  </si>
  <si>
    <t>Коммунальные услуги</t>
  </si>
  <si>
    <t>В т.ч.-оплата потреб.газа</t>
  </si>
  <si>
    <t>оплата потреб.электроэн.</t>
  </si>
  <si>
    <t>Арендная плата</t>
  </si>
  <si>
    <t>Услуги по содерж.имущест.</t>
  </si>
  <si>
    <t xml:space="preserve">Прочие услуги </t>
  </si>
  <si>
    <t>Увел.стоим.осн.средств</t>
  </si>
  <si>
    <t>в т.ч.-приобр.пред.длит.польз.</t>
  </si>
  <si>
    <t>Увел.стоим.матер.запасов</t>
  </si>
  <si>
    <t xml:space="preserve">       ГСМ</t>
  </si>
  <si>
    <t xml:space="preserve">     прочие расх.материалы</t>
  </si>
  <si>
    <t>Обесп. Провед. выборов</t>
  </si>
  <si>
    <t>0107</t>
  </si>
  <si>
    <t>0200003</t>
  </si>
  <si>
    <t>290</t>
  </si>
  <si>
    <t xml:space="preserve">Мобил.и вневойск.подгот.  </t>
  </si>
  <si>
    <t>0203</t>
  </si>
  <si>
    <t>310</t>
  </si>
  <si>
    <t>Прочие расходы</t>
  </si>
  <si>
    <t>340</t>
  </si>
  <si>
    <t xml:space="preserve">Оплата труда </t>
  </si>
  <si>
    <t>Жил.коммун.хозяйство</t>
  </si>
  <si>
    <t>0500</t>
  </si>
  <si>
    <t>0502</t>
  </si>
  <si>
    <t>6000100</t>
  </si>
  <si>
    <t>0503</t>
  </si>
  <si>
    <t>Строит.и содерж. автомоб. дорог и инжен.сетей</t>
  </si>
  <si>
    <t>6000500</t>
  </si>
  <si>
    <t>Прочие мероприятия  по благоустрой.(вывоз ТБО)</t>
  </si>
  <si>
    <t>Молодежная политика</t>
  </si>
  <si>
    <t>Централиз.бухгалтерия</t>
  </si>
  <si>
    <t xml:space="preserve">Спорт и физкультура </t>
  </si>
  <si>
    <t>5129700</t>
  </si>
  <si>
    <t>Всего расходов</t>
  </si>
  <si>
    <t>Форма 1-мм</t>
  </si>
  <si>
    <t xml:space="preserve">на </t>
  </si>
  <si>
    <t>Доходы</t>
  </si>
  <si>
    <t>Всего доходов</t>
  </si>
  <si>
    <t xml:space="preserve">2. Сведения о движении средств бюджетов субъектов Российской Федерации и местных бюджетов на счетах учреждений </t>
  </si>
  <si>
    <t xml:space="preserve">Наименование текущего счета </t>
  </si>
  <si>
    <t>Код строки</t>
  </si>
  <si>
    <t>Остаток на начало года</t>
  </si>
  <si>
    <t>Остаток на конец отчетного года</t>
  </si>
  <si>
    <t xml:space="preserve">Средства,получаемые в виде дотации </t>
  </si>
  <si>
    <t xml:space="preserve">Собственные доходы </t>
  </si>
  <si>
    <t>Нераспределенная сумма дотации</t>
  </si>
  <si>
    <t xml:space="preserve">Всего </t>
  </si>
  <si>
    <t>010</t>
  </si>
  <si>
    <t>020</t>
  </si>
  <si>
    <t>030</t>
  </si>
  <si>
    <t>040</t>
  </si>
  <si>
    <r>
      <t xml:space="preserve">                                                Отчет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об исполнении сметы доходов и расходов учреждений и организаций, финансируемых из бюджетов субъектов Российской Федерации и местных бюджетов  </t>
    </r>
  </si>
  <si>
    <t>Прочие расх.материалы</t>
  </si>
  <si>
    <t>0412</t>
  </si>
  <si>
    <t>3400300</t>
  </si>
  <si>
    <t>Разграничение земель</t>
  </si>
  <si>
    <t>0013800</t>
  </si>
  <si>
    <t>0505</t>
  </si>
  <si>
    <t>0405</t>
  </si>
  <si>
    <t>Увел.ст-ти мат.запасов</t>
  </si>
  <si>
    <t>6000400</t>
  </si>
  <si>
    <t>Благоустр.мест захоронения</t>
  </si>
  <si>
    <t>1101</t>
  </si>
  <si>
    <t>0113</t>
  </si>
  <si>
    <t>2670515</t>
  </si>
  <si>
    <t>017</t>
  </si>
  <si>
    <t>00111105025100000120</t>
  </si>
  <si>
    <t>18210102010011000110</t>
  </si>
  <si>
    <t>1020102</t>
  </si>
  <si>
    <t>НДФЛ</t>
  </si>
  <si>
    <t>ЕСХН</t>
  </si>
  <si>
    <t>Земельный налог</t>
  </si>
  <si>
    <t>Итого собственных доходов</t>
  </si>
  <si>
    <t>18210503010011000110</t>
  </si>
  <si>
    <t>Дотации</t>
  </si>
  <si>
    <t>Субвенция ВУС</t>
  </si>
  <si>
    <t>18210606033101000110</t>
  </si>
  <si>
    <t>18210606033102100110</t>
  </si>
  <si>
    <t>18210606043101000110</t>
  </si>
  <si>
    <t>18210606043102100110</t>
  </si>
  <si>
    <t>18210102020011000110</t>
  </si>
  <si>
    <t>244</t>
  </si>
  <si>
    <t>111</t>
  </si>
  <si>
    <t>121</t>
  </si>
  <si>
    <t>414</t>
  </si>
  <si>
    <t>122</t>
  </si>
  <si>
    <t>Прочие услуги (проживание)</t>
  </si>
  <si>
    <t>851</t>
  </si>
  <si>
    <t>852</t>
  </si>
  <si>
    <t>Налог на имущество</t>
  </si>
  <si>
    <t>18210601030101000110</t>
  </si>
  <si>
    <t>18210601030102100110</t>
  </si>
  <si>
    <t>18210601030104000110</t>
  </si>
  <si>
    <t>Прочие услуги</t>
  </si>
  <si>
    <t>Содержание имущества</t>
  </si>
  <si>
    <t>6000300</t>
  </si>
  <si>
    <t>Увел.чтоим.осн.средств</t>
  </si>
  <si>
    <t>18210102010012100110</t>
  </si>
  <si>
    <t>0409</t>
  </si>
  <si>
    <t>243</t>
  </si>
  <si>
    <t>00111406025100000430</t>
  </si>
  <si>
    <t>Доходы от продажи земельных участков</t>
  </si>
  <si>
    <t>8830020000</t>
  </si>
  <si>
    <t>129</t>
  </si>
  <si>
    <t>9880021000</t>
  </si>
  <si>
    <t>119</t>
  </si>
  <si>
    <t>9980051180</t>
  </si>
  <si>
    <t>9990003000</t>
  </si>
  <si>
    <t>9990005000</t>
  </si>
  <si>
    <t>9990001000</t>
  </si>
  <si>
    <t>За электричество</t>
  </si>
  <si>
    <t>За природный газ</t>
  </si>
  <si>
    <t>Разработка и создание сайта</t>
  </si>
  <si>
    <t>Ув.материальных запасов</t>
  </si>
  <si>
    <t>Уплата прочих налогов</t>
  </si>
  <si>
    <t>Ув.стоимости МЗ</t>
  </si>
  <si>
    <t>За услуги связи- Интернет</t>
  </si>
  <si>
    <t>Расходы по асфальтированию улиц</t>
  </si>
  <si>
    <t>1530020760</t>
  </si>
  <si>
    <t xml:space="preserve">Кассовые поступления </t>
  </si>
  <si>
    <t>Адмнистративные штрафы</t>
  </si>
  <si>
    <t>00111690050100000140</t>
  </si>
  <si>
    <t>18210102030011000110</t>
  </si>
  <si>
    <t>9990002000</t>
  </si>
  <si>
    <t>853</t>
  </si>
  <si>
    <t xml:space="preserve">                  АСП"село Куркент"</t>
  </si>
  <si>
    <t>Итого дотаций</t>
  </si>
  <si>
    <t>Глава АСП "село Куркент"</t>
  </si>
  <si>
    <t xml:space="preserve">         Гаджалиев Р.Р.</t>
  </si>
  <si>
    <t>Гл.бухгалтер</t>
  </si>
  <si>
    <t>Уплата налога на имущество</t>
  </si>
  <si>
    <t>Субсидия для КДЦ</t>
  </si>
  <si>
    <t>18210503010013000110</t>
  </si>
  <si>
    <t>Услуги по отправке отчетов</t>
  </si>
  <si>
    <t>Межбюджетные трансферты (КДЦ)</t>
  </si>
  <si>
    <t>1403</t>
  </si>
  <si>
    <t>2610160040</t>
  </si>
  <si>
    <t>540</t>
  </si>
  <si>
    <t>18210606043104000110</t>
  </si>
  <si>
    <t>18210606033104000110</t>
  </si>
  <si>
    <t xml:space="preserve">     Рагимова М.З.</t>
  </si>
  <si>
    <t>Вывоз ТБО</t>
  </si>
  <si>
    <t>00120240014100000150</t>
  </si>
  <si>
    <t>00120235118100000150</t>
  </si>
  <si>
    <t>00120215001100000150</t>
  </si>
  <si>
    <t>Ремонт водопровода</t>
  </si>
  <si>
    <t>Расходы на картографию</t>
  </si>
  <si>
    <t>9990040090</t>
  </si>
  <si>
    <t>Ув.стоимости осн средств</t>
  </si>
  <si>
    <t>00111705010100000180</t>
  </si>
  <si>
    <t>Невыясненные поступления</t>
  </si>
  <si>
    <t xml:space="preserve">Услуги технадзора,созд.ПСД и проведения аукциона </t>
  </si>
  <si>
    <t>18210102030012100110</t>
  </si>
  <si>
    <t>Оплата по договрам ГПХ</t>
  </si>
  <si>
    <t>Выборы</t>
  </si>
  <si>
    <t>97В0020000</t>
  </si>
  <si>
    <t>880</t>
  </si>
  <si>
    <t>18210102050012100110</t>
  </si>
  <si>
    <t>Услуги по разработке ППТ</t>
  </si>
  <si>
    <t>Оплата по договорам ГПХ</t>
  </si>
  <si>
    <t>Прочие расходные материалы</t>
  </si>
  <si>
    <t>00120805000100000150</t>
  </si>
  <si>
    <t>18210102010013000110</t>
  </si>
  <si>
    <t>Приобретение генератора</t>
  </si>
  <si>
    <t>Обслуживание газ. оборуд</t>
  </si>
  <si>
    <t>Асфальтирование улиц</t>
  </si>
  <si>
    <t>Услуги информагентств и прочие</t>
  </si>
  <si>
    <t>37,4</t>
  </si>
  <si>
    <t>990</t>
  </si>
  <si>
    <t>247</t>
  </si>
  <si>
    <t>Приобретение насоса</t>
  </si>
  <si>
    <t>"01" апреля  2021 года</t>
  </si>
  <si>
    <t>11225,71</t>
  </si>
  <si>
    <t>896,72</t>
  </si>
  <si>
    <t>841,89</t>
  </si>
  <si>
    <t>Остаток  на 01.04.2021</t>
  </si>
  <si>
    <t>Перепись</t>
  </si>
  <si>
    <t>9980054690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</si>
</sst>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5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136" zoomScaleNormal="136" zoomScalePageLayoutView="0" workbookViewId="0" topLeftCell="A99">
      <selection activeCell="I99" sqref="I99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.875" style="0" customWidth="1"/>
    <col min="4" max="4" width="10.625" style="0" customWidth="1"/>
    <col min="5" max="5" width="4.125" style="0" customWidth="1"/>
    <col min="6" max="6" width="0.12890625" style="0" customWidth="1"/>
    <col min="7" max="7" width="11.25390625" style="0" customWidth="1"/>
    <col min="8" max="8" width="11.875" style="0" customWidth="1"/>
    <col min="9" max="9" width="10.75390625" style="0" customWidth="1"/>
    <col min="10" max="10" width="9.875" style="0" customWidth="1"/>
    <col min="11" max="11" width="10.625" style="0" customWidth="1"/>
  </cols>
  <sheetData>
    <row r="1" spans="2:10" ht="66.75" customHeight="1">
      <c r="B1" s="47" t="s">
        <v>71</v>
      </c>
      <c r="C1" s="47"/>
      <c r="D1" s="47"/>
      <c r="E1" s="47"/>
      <c r="F1" s="47"/>
      <c r="G1" s="47"/>
      <c r="H1" s="47"/>
      <c r="I1" s="47"/>
      <c r="J1" s="47"/>
    </row>
    <row r="2" spans="10:11" ht="12.75">
      <c r="J2" s="48" t="s">
        <v>54</v>
      </c>
      <c r="K2" s="48"/>
    </row>
    <row r="3" spans="1:8" ht="12.75">
      <c r="A3" s="7" t="s">
        <v>145</v>
      </c>
      <c r="B3" s="7"/>
      <c r="C3" s="7"/>
      <c r="D3" s="7"/>
      <c r="E3" s="7"/>
      <c r="F3" s="7"/>
      <c r="G3" t="s">
        <v>55</v>
      </c>
      <c r="H3" t="s">
        <v>191</v>
      </c>
    </row>
    <row r="5" ht="15">
      <c r="G5" s="8" t="s">
        <v>56</v>
      </c>
    </row>
    <row r="6" spans="1:10" ht="12.75">
      <c r="A6" s="35" t="s">
        <v>23</v>
      </c>
      <c r="B6" s="36"/>
      <c r="C6" s="36"/>
      <c r="D6" s="36"/>
      <c r="E6" s="36"/>
      <c r="F6" s="37"/>
      <c r="G6" s="33" t="s">
        <v>86</v>
      </c>
      <c r="H6" s="34"/>
      <c r="I6" s="35">
        <v>4333</v>
      </c>
      <c r="J6" s="37"/>
    </row>
    <row r="7" spans="1:10" ht="12.75">
      <c r="A7" s="35" t="s">
        <v>121</v>
      </c>
      <c r="B7" s="36"/>
      <c r="C7" s="36"/>
      <c r="D7" s="36"/>
      <c r="E7" s="36"/>
      <c r="F7" s="37"/>
      <c r="G7" s="33" t="s">
        <v>120</v>
      </c>
      <c r="H7" s="34"/>
      <c r="I7" s="35"/>
      <c r="J7" s="37"/>
    </row>
    <row r="8" spans="1:10" ht="12.75">
      <c r="A8" s="35" t="s">
        <v>140</v>
      </c>
      <c r="B8" s="36"/>
      <c r="C8" s="36"/>
      <c r="D8" s="36"/>
      <c r="E8" s="36"/>
      <c r="F8" s="12"/>
      <c r="G8" s="33" t="s">
        <v>141</v>
      </c>
      <c r="H8" s="37"/>
      <c r="I8" s="35"/>
      <c r="J8" s="37"/>
    </row>
    <row r="9" spans="1:10" ht="12.75">
      <c r="A9" s="35" t="s">
        <v>170</v>
      </c>
      <c r="B9" s="36"/>
      <c r="C9" s="36"/>
      <c r="D9" s="36"/>
      <c r="E9" s="36"/>
      <c r="F9" s="37"/>
      <c r="G9" s="33" t="s">
        <v>169</v>
      </c>
      <c r="H9" s="34"/>
      <c r="I9" s="35"/>
      <c r="J9" s="37"/>
    </row>
    <row r="10" spans="1:10" ht="12.75">
      <c r="A10" s="35" t="s">
        <v>89</v>
      </c>
      <c r="B10" s="36"/>
      <c r="C10" s="36"/>
      <c r="D10" s="36"/>
      <c r="E10" s="36"/>
      <c r="F10" s="37"/>
      <c r="G10" s="33" t="s">
        <v>87</v>
      </c>
      <c r="H10" s="34"/>
      <c r="I10" s="38" t="s">
        <v>192</v>
      </c>
      <c r="J10" s="39"/>
    </row>
    <row r="11" spans="1:10" ht="12.75">
      <c r="A11" s="35" t="s">
        <v>89</v>
      </c>
      <c r="B11" s="36"/>
      <c r="C11" s="36"/>
      <c r="D11" s="36"/>
      <c r="E11" s="36"/>
      <c r="F11" s="37"/>
      <c r="G11" s="33" t="s">
        <v>117</v>
      </c>
      <c r="H11" s="34"/>
      <c r="I11" s="38" t="s">
        <v>187</v>
      </c>
      <c r="J11" s="39"/>
    </row>
    <row r="12" spans="1:10" ht="12.75">
      <c r="A12" s="35" t="s">
        <v>89</v>
      </c>
      <c r="B12" s="36"/>
      <c r="C12" s="36"/>
      <c r="D12" s="36"/>
      <c r="E12" s="36"/>
      <c r="F12" s="37"/>
      <c r="G12" s="33" t="s">
        <v>100</v>
      </c>
      <c r="H12" s="34"/>
      <c r="I12" s="35">
        <v>249</v>
      </c>
      <c r="J12" s="37"/>
    </row>
    <row r="13" spans="1:12" ht="12.75">
      <c r="A13" s="35" t="s">
        <v>89</v>
      </c>
      <c r="B13" s="36"/>
      <c r="C13" s="36"/>
      <c r="D13" s="36"/>
      <c r="E13" s="36"/>
      <c r="F13" s="37"/>
      <c r="G13" s="33" t="s">
        <v>172</v>
      </c>
      <c r="H13" s="34"/>
      <c r="I13" s="35">
        <v>-249</v>
      </c>
      <c r="J13" s="37"/>
      <c r="L13" s="28"/>
    </row>
    <row r="14" spans="1:10" ht="12.75">
      <c r="A14" s="35" t="s">
        <v>89</v>
      </c>
      <c r="B14" s="36"/>
      <c r="C14" s="36"/>
      <c r="D14" s="36"/>
      <c r="E14" s="36"/>
      <c r="F14" s="37"/>
      <c r="G14" s="33" t="s">
        <v>182</v>
      </c>
      <c r="H14" s="34"/>
      <c r="I14" s="35"/>
      <c r="J14" s="37"/>
    </row>
    <row r="15" spans="1:11" ht="12.75">
      <c r="A15" s="35" t="s">
        <v>89</v>
      </c>
      <c r="B15" s="36"/>
      <c r="C15" s="36"/>
      <c r="D15" s="36"/>
      <c r="E15" s="36"/>
      <c r="F15" s="12"/>
      <c r="G15" s="33" t="s">
        <v>142</v>
      </c>
      <c r="H15" s="37"/>
      <c r="I15" s="35">
        <v>12.75</v>
      </c>
      <c r="J15" s="37"/>
      <c r="K15" s="28"/>
    </row>
    <row r="16" spans="1:10" ht="12.75">
      <c r="A16" s="35" t="s">
        <v>89</v>
      </c>
      <c r="B16" s="36"/>
      <c r="C16" s="36"/>
      <c r="D16" s="36"/>
      <c r="E16" s="36"/>
      <c r="F16" s="12"/>
      <c r="G16" s="33" t="s">
        <v>177</v>
      </c>
      <c r="H16" s="34"/>
      <c r="I16" s="35"/>
      <c r="J16" s="37"/>
    </row>
    <row r="17" spans="1:10" ht="12.75">
      <c r="A17" s="35" t="s">
        <v>90</v>
      </c>
      <c r="B17" s="36"/>
      <c r="C17" s="36"/>
      <c r="D17" s="36"/>
      <c r="E17" s="36"/>
      <c r="F17" s="37"/>
      <c r="G17" s="33" t="s">
        <v>93</v>
      </c>
      <c r="H17" s="34"/>
      <c r="I17" s="35"/>
      <c r="J17" s="37"/>
    </row>
    <row r="18" spans="1:10" ht="12.75">
      <c r="A18" s="35" t="s">
        <v>90</v>
      </c>
      <c r="B18" s="36"/>
      <c r="C18" s="36"/>
      <c r="D18" s="36"/>
      <c r="E18" s="36"/>
      <c r="F18" s="37"/>
      <c r="G18" s="33" t="s">
        <v>152</v>
      </c>
      <c r="H18" s="34"/>
      <c r="I18" s="35"/>
      <c r="J18" s="37"/>
    </row>
    <row r="19" spans="1:14" ht="12.75">
      <c r="A19" s="35" t="s">
        <v>109</v>
      </c>
      <c r="B19" s="36"/>
      <c r="C19" s="36"/>
      <c r="D19" s="36"/>
      <c r="E19" s="36"/>
      <c r="F19" s="37"/>
      <c r="G19" s="33" t="s">
        <v>110</v>
      </c>
      <c r="H19" s="34"/>
      <c r="I19" s="35">
        <v>18070.96</v>
      </c>
      <c r="J19" s="37"/>
      <c r="N19" s="28"/>
    </row>
    <row r="20" spans="1:13" ht="12.75">
      <c r="A20" s="35" t="s">
        <v>109</v>
      </c>
      <c r="B20" s="36"/>
      <c r="C20" s="36"/>
      <c r="D20" s="36"/>
      <c r="E20" s="36"/>
      <c r="F20" s="37"/>
      <c r="G20" s="33" t="s">
        <v>111</v>
      </c>
      <c r="H20" s="34"/>
      <c r="I20" s="38" t="s">
        <v>193</v>
      </c>
      <c r="J20" s="39"/>
      <c r="K20" s="28"/>
      <c r="L20" s="28"/>
      <c r="M20" s="28"/>
    </row>
    <row r="21" spans="1:13" ht="12.75">
      <c r="A21" s="35" t="s">
        <v>109</v>
      </c>
      <c r="B21" s="36"/>
      <c r="C21" s="36"/>
      <c r="D21" s="36"/>
      <c r="E21" s="36"/>
      <c r="F21" s="37"/>
      <c r="G21" s="33" t="s">
        <v>112</v>
      </c>
      <c r="H21" s="34"/>
      <c r="I21" s="35"/>
      <c r="J21" s="37"/>
      <c r="M21" s="28"/>
    </row>
    <row r="22" spans="1:10" ht="12.75">
      <c r="A22" s="35" t="s">
        <v>91</v>
      </c>
      <c r="B22" s="36"/>
      <c r="C22" s="36"/>
      <c r="D22" s="36"/>
      <c r="E22" s="36"/>
      <c r="F22" s="37"/>
      <c r="G22" s="33" t="s">
        <v>96</v>
      </c>
      <c r="H22" s="34"/>
      <c r="I22" s="38" t="s">
        <v>188</v>
      </c>
      <c r="J22" s="39"/>
    </row>
    <row r="23" spans="1:10" ht="12.75">
      <c r="A23" s="35" t="s">
        <v>91</v>
      </c>
      <c r="B23" s="36"/>
      <c r="C23" s="36"/>
      <c r="D23" s="36"/>
      <c r="E23" s="36"/>
      <c r="F23" s="37"/>
      <c r="G23" s="33" t="s">
        <v>97</v>
      </c>
      <c r="H23" s="34"/>
      <c r="I23" s="35">
        <v>221.98</v>
      </c>
      <c r="J23" s="37"/>
    </row>
    <row r="24" spans="1:10" ht="12.75">
      <c r="A24" s="35" t="s">
        <v>91</v>
      </c>
      <c r="B24" s="36"/>
      <c r="C24" s="36"/>
      <c r="D24" s="36"/>
      <c r="E24" s="36"/>
      <c r="F24" s="37"/>
      <c r="G24" s="33" t="s">
        <v>159</v>
      </c>
      <c r="H24" s="34"/>
      <c r="I24" s="35"/>
      <c r="J24" s="37"/>
    </row>
    <row r="25" spans="1:12" ht="12.75">
      <c r="A25" s="35" t="s">
        <v>91</v>
      </c>
      <c r="B25" s="36"/>
      <c r="C25" s="36"/>
      <c r="D25" s="36"/>
      <c r="E25" s="36"/>
      <c r="F25" s="37"/>
      <c r="G25" s="33" t="s">
        <v>98</v>
      </c>
      <c r="H25" s="34"/>
      <c r="I25" s="35">
        <v>11243.87</v>
      </c>
      <c r="J25" s="37"/>
      <c r="L25" s="28"/>
    </row>
    <row r="26" spans="1:10" ht="12.75">
      <c r="A26" s="35" t="s">
        <v>91</v>
      </c>
      <c r="B26" s="36"/>
      <c r="C26" s="36"/>
      <c r="D26" s="36"/>
      <c r="E26" s="36"/>
      <c r="F26" s="37"/>
      <c r="G26" s="33" t="s">
        <v>158</v>
      </c>
      <c r="H26" s="34"/>
      <c r="I26" s="38"/>
      <c r="J26" s="39"/>
    </row>
    <row r="27" spans="1:11" ht="12.75">
      <c r="A27" s="35" t="s">
        <v>91</v>
      </c>
      <c r="B27" s="36"/>
      <c r="C27" s="36"/>
      <c r="D27" s="36"/>
      <c r="E27" s="36"/>
      <c r="F27" s="37"/>
      <c r="G27" s="33" t="s">
        <v>99</v>
      </c>
      <c r="H27" s="34"/>
      <c r="I27" s="38" t="s">
        <v>194</v>
      </c>
      <c r="J27" s="39"/>
      <c r="K27" s="28"/>
    </row>
    <row r="28" spans="1:10" ht="12.75">
      <c r="A28" s="35" t="s">
        <v>92</v>
      </c>
      <c r="B28" s="36"/>
      <c r="C28" s="36"/>
      <c r="D28" s="36"/>
      <c r="E28" s="36"/>
      <c r="F28" s="37"/>
      <c r="G28" s="33"/>
      <c r="H28" s="34"/>
      <c r="I28" s="38">
        <f>I6+I7+I8+I9+I10+I11+I12+I13+I14+I15+I16+I17+I18+I19+I20+I21+I22+I23+I24+I25+I26+I27</f>
        <v>47874.280000000006</v>
      </c>
      <c r="J28" s="49"/>
    </row>
    <row r="29" spans="1:10" ht="12.75">
      <c r="A29" s="35" t="s">
        <v>94</v>
      </c>
      <c r="B29" s="36"/>
      <c r="C29" s="36"/>
      <c r="D29" s="36"/>
      <c r="E29" s="36"/>
      <c r="F29" s="37"/>
      <c r="G29" s="33" t="s">
        <v>164</v>
      </c>
      <c r="H29" s="34"/>
      <c r="I29" s="50">
        <v>849434</v>
      </c>
      <c r="J29" s="49"/>
    </row>
    <row r="30" spans="1:10" ht="12.75">
      <c r="A30" s="15"/>
      <c r="B30" s="16"/>
      <c r="C30" s="16"/>
      <c r="D30" s="16"/>
      <c r="E30" s="16"/>
      <c r="F30" s="12"/>
      <c r="G30" s="33" t="s">
        <v>181</v>
      </c>
      <c r="H30" s="37"/>
      <c r="I30" s="50"/>
      <c r="J30" s="37"/>
    </row>
    <row r="31" spans="1:10" ht="12.75">
      <c r="A31" s="35" t="s">
        <v>95</v>
      </c>
      <c r="B31" s="36"/>
      <c r="C31" s="36"/>
      <c r="D31" s="36"/>
      <c r="E31" s="36"/>
      <c r="F31" s="37"/>
      <c r="G31" s="33" t="s">
        <v>163</v>
      </c>
      <c r="H31" s="34"/>
      <c r="I31" s="50">
        <v>62250</v>
      </c>
      <c r="J31" s="49"/>
    </row>
    <row r="32" spans="1:10" ht="12.75">
      <c r="A32" s="35" t="s">
        <v>154</v>
      </c>
      <c r="B32" s="36"/>
      <c r="C32" s="36"/>
      <c r="D32" s="36"/>
      <c r="E32" s="36"/>
      <c r="F32" s="12"/>
      <c r="G32" s="33" t="s">
        <v>162</v>
      </c>
      <c r="H32" s="37"/>
      <c r="I32" s="35">
        <v>119132</v>
      </c>
      <c r="J32" s="37"/>
    </row>
    <row r="33" spans="1:10" ht="12.75">
      <c r="A33" s="15" t="s">
        <v>146</v>
      </c>
      <c r="B33" s="16"/>
      <c r="C33" s="16"/>
      <c r="D33" s="16"/>
      <c r="E33" s="16"/>
      <c r="F33" s="12"/>
      <c r="G33" s="17"/>
      <c r="H33" s="18"/>
      <c r="I33" s="50">
        <f>I29+I31+I32+I30</f>
        <v>1030816</v>
      </c>
      <c r="J33" s="49"/>
    </row>
    <row r="34" spans="1:10" ht="12.75">
      <c r="A34" s="35" t="s">
        <v>57</v>
      </c>
      <c r="B34" s="36"/>
      <c r="C34" s="36"/>
      <c r="D34" s="36"/>
      <c r="E34" s="36"/>
      <c r="F34" s="37"/>
      <c r="G34" s="33"/>
      <c r="H34" s="34"/>
      <c r="I34" s="35">
        <f>I28+I33</f>
        <v>1078690.28</v>
      </c>
      <c r="J34" s="37"/>
    </row>
    <row r="35" ht="12.75" customHeight="1"/>
    <row r="36" spans="1:11" ht="12.75" customHeight="1">
      <c r="A36" s="43" t="s">
        <v>6</v>
      </c>
      <c r="B36" s="40" t="s">
        <v>0</v>
      </c>
      <c r="C36" s="41"/>
      <c r="D36" s="41"/>
      <c r="E36" s="41"/>
      <c r="F36" s="42"/>
      <c r="G36" s="43" t="s">
        <v>7</v>
      </c>
      <c r="H36" s="43" t="s">
        <v>8</v>
      </c>
      <c r="I36" s="43" t="s">
        <v>9</v>
      </c>
      <c r="J36" s="43" t="s">
        <v>10</v>
      </c>
      <c r="K36" s="43" t="s">
        <v>195</v>
      </c>
    </row>
    <row r="37" spans="1:11" ht="41.25" customHeight="1">
      <c r="A37" s="44"/>
      <c r="B37" s="10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44"/>
      <c r="H37" s="44"/>
      <c r="I37" s="44"/>
      <c r="J37" s="44"/>
      <c r="K37" s="44"/>
    </row>
    <row r="38" spans="1:11" ht="14.25" customHeight="1">
      <c r="A38" s="5">
        <v>1</v>
      </c>
      <c r="B38" s="10">
        <v>2</v>
      </c>
      <c r="C38" s="1">
        <v>3</v>
      </c>
      <c r="D38" s="1">
        <v>4</v>
      </c>
      <c r="E38" s="1">
        <v>5</v>
      </c>
      <c r="F38" s="1">
        <v>6</v>
      </c>
      <c r="G38" s="5">
        <v>7</v>
      </c>
      <c r="H38" s="5">
        <v>9</v>
      </c>
      <c r="I38" s="5">
        <v>10</v>
      </c>
      <c r="J38" s="5">
        <v>11</v>
      </c>
      <c r="K38" s="5">
        <v>12</v>
      </c>
    </row>
    <row r="39" spans="1:11" s="19" customFormat="1" ht="12.75">
      <c r="A39" s="3" t="s">
        <v>15</v>
      </c>
      <c r="B39" s="20" t="s">
        <v>11</v>
      </c>
      <c r="C39" s="20" t="s">
        <v>12</v>
      </c>
      <c r="D39" s="20" t="s">
        <v>122</v>
      </c>
      <c r="E39" s="20"/>
      <c r="F39" s="20" t="s">
        <v>14</v>
      </c>
      <c r="G39" s="3">
        <f>G40+G41+G42+G53+G54+G55+G56+G57+G62+G64+G65+G60+G61+G74+G63</f>
        <v>1403282</v>
      </c>
      <c r="H39" s="3">
        <f>H40+H41+H42+H53+H54+H55+H56+H57+H62+H64+H65+H60+H61+H74+H63</f>
        <v>280029.88</v>
      </c>
      <c r="I39" s="3">
        <f>I40+I41+I42+I53+I56+I57+I61+I64+I65+I74+I54+I60+I62+I55+I63</f>
        <v>280029.88</v>
      </c>
      <c r="J39" s="3">
        <f>J40+J41+J42+J53+J54+J55+J56+J57+J62+J64+J65+J60+J61+J74+J63</f>
        <v>280029.88</v>
      </c>
      <c r="K39" s="3">
        <f>K65+K64+K62+K61+K60+K57+K55+K56+K54+K53+K42+K41+K40</f>
        <v>0</v>
      </c>
    </row>
    <row r="40" spans="1:13" ht="12.75">
      <c r="A40" s="1" t="s">
        <v>40</v>
      </c>
      <c r="B40" s="2"/>
      <c r="C40" s="2"/>
      <c r="D40" s="2"/>
      <c r="E40" s="2" t="s">
        <v>103</v>
      </c>
      <c r="F40" s="2"/>
      <c r="G40" s="1">
        <v>829250</v>
      </c>
      <c r="H40" s="1">
        <v>183777</v>
      </c>
      <c r="I40" s="1">
        <v>183777</v>
      </c>
      <c r="J40" s="1">
        <v>183777</v>
      </c>
      <c r="K40" s="1">
        <f>H40-I40</f>
        <v>0</v>
      </c>
      <c r="M40" s="26"/>
    </row>
    <row r="41" spans="1:11" ht="12.75">
      <c r="A41" s="1" t="s">
        <v>16</v>
      </c>
      <c r="B41" s="2"/>
      <c r="C41" s="2"/>
      <c r="D41" s="2"/>
      <c r="E41" s="2" t="s">
        <v>105</v>
      </c>
      <c r="F41" s="2"/>
      <c r="G41" s="1">
        <v>18000</v>
      </c>
      <c r="H41" s="1">
        <v>4500</v>
      </c>
      <c r="I41" s="1">
        <v>4500</v>
      </c>
      <c r="J41" s="1">
        <v>4500</v>
      </c>
      <c r="K41" s="1">
        <f aca="true" t="shared" si="0" ref="K41:K133">H41-I41</f>
        <v>0</v>
      </c>
    </row>
    <row r="42" spans="1:13" ht="15" customHeight="1">
      <c r="A42" s="1" t="s">
        <v>17</v>
      </c>
      <c r="B42" s="2"/>
      <c r="C42" s="2"/>
      <c r="D42" s="2"/>
      <c r="E42" s="2" t="s">
        <v>123</v>
      </c>
      <c r="F42" s="2"/>
      <c r="G42" s="1">
        <v>267800</v>
      </c>
      <c r="H42" s="1">
        <v>55500.66</v>
      </c>
      <c r="I42" s="1">
        <v>55500.66</v>
      </c>
      <c r="J42" s="1">
        <v>55500.66</v>
      </c>
      <c r="K42" s="1">
        <f t="shared" si="0"/>
        <v>0</v>
      </c>
      <c r="M42" s="26"/>
    </row>
    <row r="43" spans="1:11" ht="12.75" hidden="1">
      <c r="A43" s="1" t="s">
        <v>18</v>
      </c>
      <c r="B43" s="2"/>
      <c r="C43" s="2"/>
      <c r="D43" s="2"/>
      <c r="E43" s="2" t="s">
        <v>101</v>
      </c>
      <c r="F43" s="2"/>
      <c r="G43" s="29"/>
      <c r="H43" s="1"/>
      <c r="I43" s="1"/>
      <c r="J43" s="1"/>
      <c r="K43" s="1">
        <f t="shared" si="0"/>
        <v>0</v>
      </c>
    </row>
    <row r="44" spans="1:11" ht="12.75" hidden="1">
      <c r="A44" s="1" t="s">
        <v>19</v>
      </c>
      <c r="B44" s="2"/>
      <c r="C44" s="2"/>
      <c r="D44" s="2"/>
      <c r="E44" s="2" t="s">
        <v>105</v>
      </c>
      <c r="F44" s="2"/>
      <c r="G44" s="29"/>
      <c r="H44" s="1"/>
      <c r="I44" s="1"/>
      <c r="J44" s="1"/>
      <c r="K44" s="1">
        <f t="shared" si="0"/>
        <v>0</v>
      </c>
    </row>
    <row r="45" spans="1:11" ht="12.75" hidden="1">
      <c r="A45" s="1" t="s">
        <v>20</v>
      </c>
      <c r="B45" s="2"/>
      <c r="C45" s="2"/>
      <c r="D45" s="2"/>
      <c r="E45" s="2" t="s">
        <v>101</v>
      </c>
      <c r="F45" s="2"/>
      <c r="G45" s="29"/>
      <c r="H45" s="1"/>
      <c r="I45" s="1"/>
      <c r="J45" s="1"/>
      <c r="K45" s="1">
        <f t="shared" si="0"/>
        <v>0</v>
      </c>
    </row>
    <row r="46" spans="1:11" ht="12.75" hidden="1">
      <c r="A46" s="1" t="s">
        <v>21</v>
      </c>
      <c r="B46" s="2"/>
      <c r="C46" s="2"/>
      <c r="D46" s="2"/>
      <c r="E46" s="2"/>
      <c r="F46" s="2"/>
      <c r="G46" s="29"/>
      <c r="H46" s="1"/>
      <c r="I46" s="1"/>
      <c r="J46" s="1"/>
      <c r="K46" s="1">
        <f t="shared" si="0"/>
        <v>0</v>
      </c>
    </row>
    <row r="47" spans="1:11" ht="13.5" customHeight="1" hidden="1">
      <c r="A47" s="1" t="s">
        <v>22</v>
      </c>
      <c r="B47" s="2"/>
      <c r="C47" s="2"/>
      <c r="D47" s="2"/>
      <c r="E47" s="2"/>
      <c r="F47" s="2"/>
      <c r="G47" s="29"/>
      <c r="H47" s="1"/>
      <c r="I47" s="1"/>
      <c r="J47" s="1"/>
      <c r="K47" s="1">
        <f t="shared" si="0"/>
        <v>0</v>
      </c>
    </row>
    <row r="48" spans="1:11" ht="15" customHeight="1" hidden="1">
      <c r="A48" s="1" t="s">
        <v>114</v>
      </c>
      <c r="B48" s="2"/>
      <c r="C48" s="2"/>
      <c r="D48" s="2"/>
      <c r="E48" s="2"/>
      <c r="F48" s="2"/>
      <c r="G48" s="29"/>
      <c r="H48" s="1"/>
      <c r="I48" s="1"/>
      <c r="J48" s="1"/>
      <c r="K48" s="1">
        <f t="shared" si="0"/>
        <v>0</v>
      </c>
    </row>
    <row r="49" spans="1:11" ht="12.75" hidden="1">
      <c r="A49" s="1" t="s">
        <v>23</v>
      </c>
      <c r="B49" s="2"/>
      <c r="C49" s="2"/>
      <c r="D49" s="2"/>
      <c r="E49" s="2"/>
      <c r="F49" s="2"/>
      <c r="G49" s="29"/>
      <c r="H49" s="1"/>
      <c r="I49" s="1"/>
      <c r="J49" s="1"/>
      <c r="K49" s="1">
        <f t="shared" si="0"/>
        <v>0</v>
      </c>
    </row>
    <row r="50" spans="1:11" ht="12.75" hidden="1">
      <c r="A50" s="1" t="s">
        <v>24</v>
      </c>
      <c r="B50" s="2"/>
      <c r="C50" s="2"/>
      <c r="D50" s="2"/>
      <c r="E50" s="2"/>
      <c r="F50" s="2"/>
      <c r="G50" s="29"/>
      <c r="H50" s="1"/>
      <c r="I50" s="1"/>
      <c r="J50" s="1"/>
      <c r="K50" s="1">
        <f t="shared" si="0"/>
        <v>0</v>
      </c>
    </row>
    <row r="51" spans="1:11" ht="12.75" hidden="1">
      <c r="A51" s="3" t="s">
        <v>25</v>
      </c>
      <c r="B51" s="20"/>
      <c r="C51" s="20"/>
      <c r="D51" s="20"/>
      <c r="E51" s="20"/>
      <c r="F51" s="20"/>
      <c r="G51" s="30"/>
      <c r="H51" s="3"/>
      <c r="I51" s="3"/>
      <c r="J51" s="3"/>
      <c r="K51" s="3">
        <f t="shared" si="0"/>
        <v>0</v>
      </c>
    </row>
    <row r="52" spans="1:11" ht="12.75" hidden="1">
      <c r="A52" s="1" t="s">
        <v>106</v>
      </c>
      <c r="B52" s="2"/>
      <c r="C52" s="2"/>
      <c r="D52" s="2"/>
      <c r="E52" s="2" t="s">
        <v>105</v>
      </c>
      <c r="F52" s="2"/>
      <c r="G52" s="29"/>
      <c r="H52" s="1"/>
      <c r="I52" s="1"/>
      <c r="J52" s="1"/>
      <c r="K52" s="1">
        <v>0</v>
      </c>
    </row>
    <row r="53" spans="1:11" ht="12.75">
      <c r="A53" s="1" t="s">
        <v>136</v>
      </c>
      <c r="B53" s="2"/>
      <c r="C53" s="2"/>
      <c r="D53" s="2"/>
      <c r="E53" s="2" t="s">
        <v>101</v>
      </c>
      <c r="F53" s="2"/>
      <c r="G53" s="29">
        <v>12000</v>
      </c>
      <c r="H53" s="1">
        <v>2000</v>
      </c>
      <c r="I53" s="1">
        <v>2000</v>
      </c>
      <c r="J53" s="1">
        <v>2000</v>
      </c>
      <c r="K53" s="1"/>
    </row>
    <row r="54" spans="1:11" ht="12.75">
      <c r="A54" s="1" t="s">
        <v>132</v>
      </c>
      <c r="B54" s="2"/>
      <c r="C54" s="2"/>
      <c r="D54" s="2"/>
      <c r="E54" s="2" t="s">
        <v>101</v>
      </c>
      <c r="F54" s="2"/>
      <c r="G54" s="1">
        <v>5000</v>
      </c>
      <c r="H54" s="1"/>
      <c r="I54" s="1"/>
      <c r="J54" s="1"/>
      <c r="K54" s="1"/>
    </row>
    <row r="55" spans="1:11" ht="12.75">
      <c r="A55" s="1" t="s">
        <v>113</v>
      </c>
      <c r="B55" s="2"/>
      <c r="C55" s="2"/>
      <c r="D55" s="2"/>
      <c r="E55" s="2" t="s">
        <v>101</v>
      </c>
      <c r="F55" s="2"/>
      <c r="G55" s="1">
        <v>25000</v>
      </c>
      <c r="H55" s="1"/>
      <c r="I55" s="1"/>
      <c r="J55" s="1"/>
      <c r="K55" s="1">
        <f>H55-I55</f>
        <v>0</v>
      </c>
    </row>
    <row r="56" spans="1:13" ht="12.75">
      <c r="A56" s="1" t="s">
        <v>131</v>
      </c>
      <c r="B56" s="2"/>
      <c r="C56" s="2"/>
      <c r="D56" s="2"/>
      <c r="E56" s="2" t="s">
        <v>189</v>
      </c>
      <c r="F56" s="2"/>
      <c r="G56" s="1">
        <v>40000</v>
      </c>
      <c r="H56" s="1">
        <v>11475.48</v>
      </c>
      <c r="I56" s="1">
        <v>11475.48</v>
      </c>
      <c r="J56" s="1">
        <v>11475.48</v>
      </c>
      <c r="K56" s="1">
        <f>H56-I56</f>
        <v>0</v>
      </c>
      <c r="M56" s="26"/>
    </row>
    <row r="57" spans="1:11" s="21" customFormat="1" ht="12.75">
      <c r="A57" s="1" t="s">
        <v>130</v>
      </c>
      <c r="B57" s="20"/>
      <c r="C57" s="20"/>
      <c r="D57" s="20"/>
      <c r="E57" s="2" t="s">
        <v>189</v>
      </c>
      <c r="F57" s="20"/>
      <c r="G57" s="29">
        <v>8732</v>
      </c>
      <c r="H57" s="1">
        <v>2552</v>
      </c>
      <c r="I57" s="1">
        <v>2552</v>
      </c>
      <c r="J57" s="29">
        <v>2552</v>
      </c>
      <c r="K57" s="1">
        <f t="shared" si="0"/>
        <v>0</v>
      </c>
    </row>
    <row r="58" spans="1:11" ht="0.75" customHeight="1">
      <c r="A58" s="1" t="s">
        <v>26</v>
      </c>
      <c r="B58" s="2"/>
      <c r="C58" s="2"/>
      <c r="D58" s="2"/>
      <c r="E58" s="2"/>
      <c r="F58" s="2" t="s">
        <v>37</v>
      </c>
      <c r="G58" s="1"/>
      <c r="H58" s="1"/>
      <c r="I58" s="1"/>
      <c r="J58" s="1"/>
      <c r="K58" s="1">
        <f t="shared" si="0"/>
        <v>0</v>
      </c>
    </row>
    <row r="59" spans="1:11" ht="18.75" customHeight="1" hidden="1">
      <c r="A59" s="1" t="s">
        <v>27</v>
      </c>
      <c r="B59" s="2"/>
      <c r="C59" s="2"/>
      <c r="D59" s="2"/>
      <c r="E59" s="2"/>
      <c r="F59" s="2"/>
      <c r="G59" s="1"/>
      <c r="H59" s="1"/>
      <c r="I59" s="1"/>
      <c r="J59" s="1"/>
      <c r="K59" s="1">
        <f t="shared" si="0"/>
        <v>0</v>
      </c>
    </row>
    <row r="60" spans="1:11" ht="15.75" customHeight="1">
      <c r="A60" s="6" t="s">
        <v>184</v>
      </c>
      <c r="B60" s="2"/>
      <c r="C60" s="2"/>
      <c r="D60" s="2"/>
      <c r="E60" s="2" t="s">
        <v>101</v>
      </c>
      <c r="F60" s="2"/>
      <c r="G60" s="1">
        <v>2500</v>
      </c>
      <c r="H60" s="1"/>
      <c r="I60" s="1"/>
      <c r="J60" s="1"/>
      <c r="K60" s="1"/>
    </row>
    <row r="61" spans="1:11" ht="24" customHeight="1">
      <c r="A61" s="6" t="s">
        <v>186</v>
      </c>
      <c r="B61" s="2"/>
      <c r="C61" s="2"/>
      <c r="D61" s="2"/>
      <c r="E61" s="2" t="s">
        <v>101</v>
      </c>
      <c r="F61" s="2"/>
      <c r="G61" s="1">
        <v>10000</v>
      </c>
      <c r="H61" s="1"/>
      <c r="I61" s="1"/>
      <c r="J61" s="1"/>
      <c r="K61" s="1"/>
    </row>
    <row r="62" spans="1:11" ht="18.75" customHeight="1">
      <c r="A62" s="1" t="s">
        <v>133</v>
      </c>
      <c r="B62" s="2"/>
      <c r="C62" s="2"/>
      <c r="D62" s="2"/>
      <c r="E62" s="2" t="s">
        <v>101</v>
      </c>
      <c r="F62" s="2"/>
      <c r="G62" s="1">
        <v>20000</v>
      </c>
      <c r="H62" s="1"/>
      <c r="I62" s="1"/>
      <c r="J62" s="1"/>
      <c r="K62" s="1">
        <f>H62-I62</f>
        <v>0</v>
      </c>
    </row>
    <row r="63" spans="1:11" ht="18.75" customHeight="1">
      <c r="A63" s="1" t="s">
        <v>168</v>
      </c>
      <c r="B63" s="2"/>
      <c r="C63" s="2"/>
      <c r="D63" s="2"/>
      <c r="E63" s="2" t="s">
        <v>101</v>
      </c>
      <c r="F63" s="2"/>
      <c r="G63" s="1">
        <v>40000</v>
      </c>
      <c r="H63" s="1"/>
      <c r="I63" s="1"/>
      <c r="J63" s="1"/>
      <c r="K63" s="1"/>
    </row>
    <row r="64" spans="1:13" ht="18.75" customHeight="1">
      <c r="A64" s="1" t="s">
        <v>150</v>
      </c>
      <c r="B64" s="2"/>
      <c r="C64" s="2"/>
      <c r="D64" s="2"/>
      <c r="E64" s="2" t="s">
        <v>107</v>
      </c>
      <c r="F64" s="2"/>
      <c r="G64" s="1">
        <v>115000</v>
      </c>
      <c r="H64" s="1">
        <v>14095</v>
      </c>
      <c r="I64" s="1">
        <v>14095</v>
      </c>
      <c r="J64" s="1">
        <v>14095</v>
      </c>
      <c r="K64" s="1"/>
      <c r="M64" s="26"/>
    </row>
    <row r="65" spans="1:13" ht="13.5" customHeight="1">
      <c r="A65" s="1" t="s">
        <v>134</v>
      </c>
      <c r="B65" s="2"/>
      <c r="C65" s="2"/>
      <c r="D65" s="2"/>
      <c r="E65" s="2" t="s">
        <v>108</v>
      </c>
      <c r="F65" s="2"/>
      <c r="G65" s="1">
        <v>10000</v>
      </c>
      <c r="H65" s="1">
        <v>6129.74</v>
      </c>
      <c r="I65" s="1">
        <v>6129.74</v>
      </c>
      <c r="J65" s="1">
        <v>6129.74</v>
      </c>
      <c r="K65" s="1">
        <f>H65-I65</f>
        <v>0</v>
      </c>
      <c r="M65" s="26"/>
    </row>
    <row r="66" spans="1:11" ht="12.75" hidden="1">
      <c r="A66" s="1" t="s">
        <v>38</v>
      </c>
      <c r="B66" s="2"/>
      <c r="C66" s="2"/>
      <c r="D66" s="2"/>
      <c r="E66" s="2" t="s">
        <v>108</v>
      </c>
      <c r="F66" s="2"/>
      <c r="G66" s="1"/>
      <c r="H66" s="1"/>
      <c r="I66" s="1"/>
      <c r="J66" s="1"/>
      <c r="K66" s="1">
        <f>H66-I66</f>
        <v>0</v>
      </c>
    </row>
    <row r="67" spans="1:11" ht="12.75" hidden="1">
      <c r="A67" s="1" t="s">
        <v>116</v>
      </c>
      <c r="B67" s="2"/>
      <c r="C67" s="2"/>
      <c r="D67" s="2"/>
      <c r="E67" s="2" t="s">
        <v>101</v>
      </c>
      <c r="F67" s="2"/>
      <c r="G67" s="1"/>
      <c r="H67" s="1"/>
      <c r="I67" s="1"/>
      <c r="J67" s="1"/>
      <c r="K67" s="1"/>
    </row>
    <row r="68" spans="1:11" ht="15.75" customHeight="1" hidden="1">
      <c r="A68" s="1" t="s">
        <v>28</v>
      </c>
      <c r="B68" s="2"/>
      <c r="C68" s="2"/>
      <c r="D68" s="2"/>
      <c r="E68" s="2" t="s">
        <v>101</v>
      </c>
      <c r="F68" s="2"/>
      <c r="G68" s="1"/>
      <c r="H68" s="1"/>
      <c r="I68" s="1"/>
      <c r="J68" s="1"/>
      <c r="K68" s="1">
        <f t="shared" si="0"/>
        <v>0</v>
      </c>
    </row>
    <row r="69" spans="1:11" ht="16.5" customHeight="1" hidden="1">
      <c r="A69" s="1" t="s">
        <v>29</v>
      </c>
      <c r="B69" s="2"/>
      <c r="C69" s="2"/>
      <c r="D69" s="2"/>
      <c r="E69" s="2"/>
      <c r="F69" s="2"/>
      <c r="G69" s="1"/>
      <c r="H69" s="1"/>
      <c r="I69" s="1"/>
      <c r="J69" s="1"/>
      <c r="K69" s="1">
        <f t="shared" si="0"/>
        <v>0</v>
      </c>
    </row>
    <row r="70" spans="1:11" ht="15" customHeight="1" hidden="1">
      <c r="A70" s="1" t="s">
        <v>30</v>
      </c>
      <c r="B70" s="2"/>
      <c r="C70" s="2"/>
      <c r="D70" s="2"/>
      <c r="E70" s="2"/>
      <c r="F70" s="2"/>
      <c r="G70" s="1"/>
      <c r="H70" s="1"/>
      <c r="I70" s="1"/>
      <c r="J70" s="1"/>
      <c r="K70" s="1">
        <f t="shared" si="0"/>
        <v>0</v>
      </c>
    </row>
    <row r="71" spans="1:11" ht="21.75" customHeight="1" hidden="1">
      <c r="A71" s="3" t="s">
        <v>31</v>
      </c>
      <c r="B71" s="2" t="s">
        <v>32</v>
      </c>
      <c r="C71" s="2" t="s">
        <v>12</v>
      </c>
      <c r="D71" s="2" t="s">
        <v>33</v>
      </c>
      <c r="E71" s="2" t="s">
        <v>13</v>
      </c>
      <c r="F71" s="2"/>
      <c r="G71" s="1"/>
      <c r="H71" s="1"/>
      <c r="I71" s="1"/>
      <c r="J71" s="1"/>
      <c r="K71" s="1">
        <f t="shared" si="0"/>
        <v>0</v>
      </c>
    </row>
    <row r="72" spans="1:11" ht="12.75" hidden="1">
      <c r="A72" s="3"/>
      <c r="B72" s="2" t="s">
        <v>83</v>
      </c>
      <c r="C72" s="2" t="s">
        <v>12</v>
      </c>
      <c r="D72" s="2" t="s">
        <v>76</v>
      </c>
      <c r="E72" s="2" t="s">
        <v>13</v>
      </c>
      <c r="F72" s="2"/>
      <c r="G72" s="1"/>
      <c r="H72" s="1"/>
      <c r="I72" s="1"/>
      <c r="J72" s="1"/>
      <c r="K72" s="1">
        <f t="shared" si="0"/>
        <v>0</v>
      </c>
    </row>
    <row r="73" spans="1:11" ht="12.75" hidden="1">
      <c r="A73" s="3"/>
      <c r="B73" s="2" t="s">
        <v>83</v>
      </c>
      <c r="C73" s="2" t="s">
        <v>12</v>
      </c>
      <c r="D73" s="2" t="s">
        <v>76</v>
      </c>
      <c r="E73" s="2" t="s">
        <v>13</v>
      </c>
      <c r="F73" s="2"/>
      <c r="G73" s="1"/>
      <c r="H73" s="1"/>
      <c r="I73" s="1"/>
      <c r="J73" s="1"/>
      <c r="K73" s="1">
        <f t="shared" si="0"/>
        <v>0</v>
      </c>
    </row>
    <row r="74" spans="1:11" ht="15.75" customHeight="1">
      <c r="A74" s="1" t="s">
        <v>134</v>
      </c>
      <c r="B74" s="20"/>
      <c r="C74" s="20"/>
      <c r="D74" s="20"/>
      <c r="E74" s="20" t="s">
        <v>144</v>
      </c>
      <c r="F74" s="20"/>
      <c r="G74" s="1"/>
      <c r="H74" s="1"/>
      <c r="I74" s="1"/>
      <c r="J74" s="1"/>
      <c r="K74" s="3">
        <f t="shared" si="0"/>
        <v>0</v>
      </c>
    </row>
    <row r="75" spans="1:11" ht="4.5" customHeight="1">
      <c r="A75" s="3"/>
      <c r="B75" s="20"/>
      <c r="C75" s="20"/>
      <c r="D75" s="20"/>
      <c r="E75" s="20"/>
      <c r="F75" s="20"/>
      <c r="G75" s="3"/>
      <c r="H75" s="3"/>
      <c r="I75" s="3"/>
      <c r="J75" s="3"/>
      <c r="K75" s="3"/>
    </row>
    <row r="76" spans="1:11" ht="12.75">
      <c r="A76" s="3" t="s">
        <v>50</v>
      </c>
      <c r="B76" s="20" t="s">
        <v>83</v>
      </c>
      <c r="C76" s="20" t="s">
        <v>12</v>
      </c>
      <c r="D76" s="20" t="s">
        <v>124</v>
      </c>
      <c r="E76" s="20"/>
      <c r="F76" s="20"/>
      <c r="G76" s="3">
        <f>G77+G78+G81+G83+G82+G84</f>
        <v>388057</v>
      </c>
      <c r="H76" s="3">
        <f>H77+H78+H81+H82+H83+H84</f>
        <v>52358.32</v>
      </c>
      <c r="I76" s="3">
        <f>I77+I78+I81+I82+I83+I84</f>
        <v>52358.32</v>
      </c>
      <c r="J76" s="3">
        <f>J77+J78+J81+J82+J83+J84</f>
        <v>52358.32</v>
      </c>
      <c r="K76" s="3">
        <f t="shared" si="0"/>
        <v>0</v>
      </c>
    </row>
    <row r="77" spans="1:13" ht="12.75">
      <c r="A77" s="1" t="s">
        <v>40</v>
      </c>
      <c r="B77" s="2"/>
      <c r="C77" s="2"/>
      <c r="D77" s="2"/>
      <c r="E77" s="2" t="s">
        <v>102</v>
      </c>
      <c r="F77" s="2"/>
      <c r="G77" s="1">
        <v>178216</v>
      </c>
      <c r="H77" s="1">
        <v>40203</v>
      </c>
      <c r="I77" s="1">
        <v>40203</v>
      </c>
      <c r="J77" s="1">
        <v>40203</v>
      </c>
      <c r="K77" s="1">
        <f t="shared" si="0"/>
        <v>0</v>
      </c>
      <c r="M77" s="26"/>
    </row>
    <row r="78" spans="1:13" ht="12.75">
      <c r="A78" s="1" t="s">
        <v>17</v>
      </c>
      <c r="B78" s="2"/>
      <c r="C78" s="2"/>
      <c r="D78" s="2"/>
      <c r="E78" s="2" t="s">
        <v>125</v>
      </c>
      <c r="F78" s="2"/>
      <c r="G78" s="1">
        <v>53613</v>
      </c>
      <c r="H78" s="1">
        <v>12155.32</v>
      </c>
      <c r="I78" s="1">
        <v>12155.32</v>
      </c>
      <c r="J78" s="1">
        <v>12155.32</v>
      </c>
      <c r="K78" s="1">
        <f t="shared" si="0"/>
        <v>0</v>
      </c>
      <c r="M78" s="26"/>
    </row>
    <row r="79" spans="1:11" ht="14.25" customHeight="1" hidden="1">
      <c r="A79" s="1" t="s">
        <v>18</v>
      </c>
      <c r="B79" s="2"/>
      <c r="C79" s="2"/>
      <c r="D79" s="2"/>
      <c r="E79" s="2" t="s">
        <v>101</v>
      </c>
      <c r="F79" s="2"/>
      <c r="G79" s="25"/>
      <c r="H79" s="1"/>
      <c r="I79" s="1"/>
      <c r="J79" s="1"/>
      <c r="K79" s="1">
        <f t="shared" si="0"/>
        <v>0</v>
      </c>
    </row>
    <row r="80" spans="1:11" ht="12.75" customHeight="1" hidden="1">
      <c r="A80" s="1" t="s">
        <v>113</v>
      </c>
      <c r="B80" s="2"/>
      <c r="C80" s="2"/>
      <c r="D80" s="2"/>
      <c r="E80" s="2" t="s">
        <v>101</v>
      </c>
      <c r="F80" s="2"/>
      <c r="G80" s="25"/>
      <c r="H80" s="1"/>
      <c r="I80" s="1"/>
      <c r="J80" s="1"/>
      <c r="K80" s="1">
        <f t="shared" si="0"/>
        <v>0</v>
      </c>
    </row>
    <row r="81" spans="1:13" ht="12.75" customHeight="1">
      <c r="A81" s="1" t="s">
        <v>113</v>
      </c>
      <c r="B81" s="2"/>
      <c r="C81" s="2"/>
      <c r="D81" s="2"/>
      <c r="E81" s="2" t="s">
        <v>101</v>
      </c>
      <c r="F81" s="2"/>
      <c r="G81" s="1">
        <v>10000</v>
      </c>
      <c r="H81" s="1"/>
      <c r="I81" s="1"/>
      <c r="J81" s="1"/>
      <c r="K81" s="1">
        <f>H81-I81</f>
        <v>0</v>
      </c>
      <c r="M81" s="26"/>
    </row>
    <row r="82" spans="1:11" ht="12.75" customHeight="1">
      <c r="A82" s="1" t="s">
        <v>153</v>
      </c>
      <c r="B82" s="2"/>
      <c r="C82" s="2"/>
      <c r="D82" s="2"/>
      <c r="E82" s="2" t="s">
        <v>101</v>
      </c>
      <c r="F82" s="2"/>
      <c r="G82" s="1">
        <v>10000</v>
      </c>
      <c r="H82" s="1"/>
      <c r="I82" s="1"/>
      <c r="J82" s="1"/>
      <c r="K82" s="1"/>
    </row>
    <row r="83" spans="1:11" ht="13.5" customHeight="1">
      <c r="A83" s="1" t="s">
        <v>72</v>
      </c>
      <c r="B83" s="2"/>
      <c r="C83" s="2"/>
      <c r="D83" s="2"/>
      <c r="E83" s="2" t="s">
        <v>101</v>
      </c>
      <c r="F83" s="2"/>
      <c r="G83" s="1">
        <v>40000</v>
      </c>
      <c r="H83" s="1"/>
      <c r="I83" s="1"/>
      <c r="J83" s="1"/>
      <c r="K83" s="1">
        <f t="shared" si="0"/>
        <v>0</v>
      </c>
    </row>
    <row r="84" spans="1:11" ht="13.5" customHeight="1">
      <c r="A84" s="1" t="s">
        <v>196</v>
      </c>
      <c r="B84" s="2" t="s">
        <v>83</v>
      </c>
      <c r="C84" s="2" t="s">
        <v>12</v>
      </c>
      <c r="D84" s="2" t="s">
        <v>197</v>
      </c>
      <c r="E84" s="2" t="s">
        <v>176</v>
      </c>
      <c r="F84" s="2"/>
      <c r="G84" s="1">
        <v>96228</v>
      </c>
      <c r="H84" s="1"/>
      <c r="I84" s="1"/>
      <c r="J84" s="1"/>
      <c r="K84" s="1">
        <f t="shared" si="0"/>
        <v>0</v>
      </c>
    </row>
    <row r="85" spans="1:11" ht="13.5" customHeight="1">
      <c r="A85" s="3" t="s">
        <v>174</v>
      </c>
      <c r="B85" s="20" t="s">
        <v>32</v>
      </c>
      <c r="C85" s="20" t="s">
        <v>12</v>
      </c>
      <c r="D85" s="20" t="s">
        <v>175</v>
      </c>
      <c r="E85" s="20" t="s">
        <v>176</v>
      </c>
      <c r="F85" s="2"/>
      <c r="G85" s="3"/>
      <c r="H85" s="3"/>
      <c r="I85" s="3"/>
      <c r="J85" s="3"/>
      <c r="K85" s="1">
        <f t="shared" si="0"/>
        <v>0</v>
      </c>
    </row>
    <row r="86" spans="1:11" ht="12.75">
      <c r="A86" s="3" t="s">
        <v>35</v>
      </c>
      <c r="B86" s="20" t="s">
        <v>36</v>
      </c>
      <c r="C86" s="20" t="s">
        <v>12</v>
      </c>
      <c r="D86" s="20" t="s">
        <v>126</v>
      </c>
      <c r="E86" s="20"/>
      <c r="F86" s="20"/>
      <c r="G86" s="3">
        <f>G87+G88+G96</f>
        <v>249000</v>
      </c>
      <c r="H86" s="3">
        <f>H87+H88+H96</f>
        <v>49966</v>
      </c>
      <c r="I86" s="3">
        <f>I87+I88+I96</f>
        <v>49965.54</v>
      </c>
      <c r="J86" s="3">
        <f>J87+J88+J96</f>
        <v>49965.54</v>
      </c>
      <c r="K86" s="3">
        <f t="shared" si="0"/>
        <v>0.4599999999991269</v>
      </c>
    </row>
    <row r="87" spans="1:11" ht="12.75">
      <c r="A87" s="1" t="s">
        <v>40</v>
      </c>
      <c r="B87" s="2"/>
      <c r="C87" s="2"/>
      <c r="D87" s="2"/>
      <c r="E87" s="2" t="s">
        <v>103</v>
      </c>
      <c r="F87" s="2"/>
      <c r="G87" s="1">
        <v>153504</v>
      </c>
      <c r="H87" s="1">
        <v>38376</v>
      </c>
      <c r="I87" s="1">
        <v>38376</v>
      </c>
      <c r="J87" s="1">
        <v>38376</v>
      </c>
      <c r="K87" s="1">
        <f t="shared" si="0"/>
        <v>0</v>
      </c>
    </row>
    <row r="88" spans="1:12" ht="12" customHeight="1">
      <c r="A88" s="1" t="s">
        <v>17</v>
      </c>
      <c r="B88" s="2"/>
      <c r="C88" s="2"/>
      <c r="D88" s="2"/>
      <c r="E88" s="2" t="s">
        <v>123</v>
      </c>
      <c r="F88" s="2"/>
      <c r="G88" s="1">
        <v>46360</v>
      </c>
      <c r="H88" s="1">
        <v>11590</v>
      </c>
      <c r="I88" s="1">
        <v>11589.54</v>
      </c>
      <c r="J88" s="1">
        <v>11589.54</v>
      </c>
      <c r="K88" s="1">
        <f t="shared" si="0"/>
        <v>0.4599999999991269</v>
      </c>
      <c r="L88" s="32"/>
    </row>
    <row r="89" spans="1:11" ht="12.75" hidden="1">
      <c r="A89" s="1" t="s">
        <v>72</v>
      </c>
      <c r="B89" s="2"/>
      <c r="C89" s="2"/>
      <c r="D89" s="2"/>
      <c r="E89" s="2" t="s">
        <v>101</v>
      </c>
      <c r="F89" s="2"/>
      <c r="G89" s="1"/>
      <c r="H89" s="1"/>
      <c r="I89" s="1"/>
      <c r="J89" s="1"/>
      <c r="K89" s="1">
        <f t="shared" si="0"/>
        <v>0</v>
      </c>
    </row>
    <row r="90" spans="1:11" ht="12.75" hidden="1">
      <c r="A90" s="1"/>
      <c r="B90" s="2" t="s">
        <v>118</v>
      </c>
      <c r="C90" s="2" t="s">
        <v>12</v>
      </c>
      <c r="D90" s="2"/>
      <c r="E90" s="2" t="s">
        <v>119</v>
      </c>
      <c r="F90" s="2"/>
      <c r="G90" s="1"/>
      <c r="H90" s="1"/>
      <c r="I90" s="1"/>
      <c r="J90" s="1"/>
      <c r="K90" s="1">
        <f t="shared" si="0"/>
        <v>0</v>
      </c>
    </row>
    <row r="91" spans="1:11" ht="19.5" customHeight="1" hidden="1">
      <c r="A91" s="4" t="s">
        <v>75</v>
      </c>
      <c r="B91" s="2" t="s">
        <v>73</v>
      </c>
      <c r="C91" s="2" t="s">
        <v>12</v>
      </c>
      <c r="D91" s="2"/>
      <c r="E91" s="2" t="s">
        <v>101</v>
      </c>
      <c r="F91" s="2"/>
      <c r="G91" s="1"/>
      <c r="H91" s="1"/>
      <c r="I91" s="1"/>
      <c r="J91" s="1"/>
      <c r="K91" s="1">
        <f t="shared" si="0"/>
        <v>0</v>
      </c>
    </row>
    <row r="92" spans="1:11" ht="12.75" hidden="1">
      <c r="A92" s="1" t="s">
        <v>38</v>
      </c>
      <c r="B92" s="2"/>
      <c r="C92" s="2"/>
      <c r="D92" s="2"/>
      <c r="E92" s="2"/>
      <c r="F92" s="2"/>
      <c r="G92" s="1"/>
      <c r="H92" s="1"/>
      <c r="I92" s="1"/>
      <c r="J92" s="1"/>
      <c r="K92" s="1">
        <f t="shared" si="0"/>
        <v>0</v>
      </c>
    </row>
    <row r="93" spans="1:11" ht="12.75" hidden="1">
      <c r="A93" s="1"/>
      <c r="B93" s="2"/>
      <c r="C93" s="2"/>
      <c r="D93" s="2"/>
      <c r="E93" s="2"/>
      <c r="F93" s="2"/>
      <c r="G93" s="1"/>
      <c r="H93" s="1"/>
      <c r="I93" s="1"/>
      <c r="J93" s="1"/>
      <c r="K93" s="1">
        <f t="shared" si="0"/>
        <v>0</v>
      </c>
    </row>
    <row r="94" spans="1:11" ht="12.75" hidden="1">
      <c r="A94" s="1"/>
      <c r="B94" s="2" t="s">
        <v>78</v>
      </c>
      <c r="C94" s="2" t="s">
        <v>12</v>
      </c>
      <c r="D94" s="2" t="s">
        <v>84</v>
      </c>
      <c r="E94" s="2" t="s">
        <v>85</v>
      </c>
      <c r="F94" s="2"/>
      <c r="G94" s="1"/>
      <c r="H94" s="1"/>
      <c r="I94" s="1"/>
      <c r="J94" s="1"/>
      <c r="K94" s="1">
        <f t="shared" si="0"/>
        <v>0</v>
      </c>
    </row>
    <row r="95" spans="1:11" ht="12.75" hidden="1">
      <c r="A95" s="1" t="s">
        <v>75</v>
      </c>
      <c r="B95" s="2" t="s">
        <v>73</v>
      </c>
      <c r="C95" s="2" t="s">
        <v>12</v>
      </c>
      <c r="D95" s="2" t="s">
        <v>74</v>
      </c>
      <c r="E95" s="2" t="s">
        <v>101</v>
      </c>
      <c r="F95" s="2"/>
      <c r="G95" s="1"/>
      <c r="H95" s="1"/>
      <c r="I95" s="1"/>
      <c r="J95" s="1"/>
      <c r="K95" s="1">
        <f t="shared" si="0"/>
        <v>0</v>
      </c>
    </row>
    <row r="96" spans="1:11" ht="12.75">
      <c r="A96" s="1" t="s">
        <v>135</v>
      </c>
      <c r="B96" s="2"/>
      <c r="C96" s="2"/>
      <c r="D96" s="2"/>
      <c r="E96" s="2" t="s">
        <v>101</v>
      </c>
      <c r="F96" s="2"/>
      <c r="G96" s="1">
        <v>49136</v>
      </c>
      <c r="H96" s="1"/>
      <c r="I96" s="1"/>
      <c r="J96" s="1"/>
      <c r="K96" s="1">
        <f>H96-I96</f>
        <v>0</v>
      </c>
    </row>
    <row r="97" spans="1:11" ht="22.5">
      <c r="A97" s="6" t="s">
        <v>137</v>
      </c>
      <c r="B97" s="2" t="s">
        <v>118</v>
      </c>
      <c r="C97" s="2" t="s">
        <v>12</v>
      </c>
      <c r="D97" s="2" t="s">
        <v>138</v>
      </c>
      <c r="E97" s="2" t="s">
        <v>104</v>
      </c>
      <c r="F97" s="2"/>
      <c r="G97" s="1">
        <v>3854400</v>
      </c>
      <c r="H97" s="1"/>
      <c r="I97" s="1"/>
      <c r="J97" s="1"/>
      <c r="K97" s="1"/>
    </row>
    <row r="98" spans="1:11" ht="12.75">
      <c r="A98" s="6" t="s">
        <v>166</v>
      </c>
      <c r="B98" s="2" t="s">
        <v>73</v>
      </c>
      <c r="C98" s="2" t="s">
        <v>12</v>
      </c>
      <c r="D98" s="2" t="s">
        <v>167</v>
      </c>
      <c r="E98" s="2" t="s">
        <v>101</v>
      </c>
      <c r="F98" s="2"/>
      <c r="G98" s="1"/>
      <c r="H98" s="1"/>
      <c r="I98" s="1"/>
      <c r="J98" s="1"/>
      <c r="K98" s="1"/>
    </row>
    <row r="99" spans="1:11" ht="12.75">
      <c r="A99" s="3" t="s">
        <v>41</v>
      </c>
      <c r="B99" s="20" t="s">
        <v>42</v>
      </c>
      <c r="C99" s="20"/>
      <c r="D99" s="20"/>
      <c r="E99" s="20"/>
      <c r="F99" s="20"/>
      <c r="G99" s="3">
        <f>G100+G104+G108+G109+G111+G119+G121+G122+G115+G110+G118+G114+G120</f>
        <v>2483164</v>
      </c>
      <c r="H99" s="3">
        <f>H100+H104+H108+H109+H111+H119+H121+H122+H120+H115+H110+H118+H114</f>
        <v>370194.39</v>
      </c>
      <c r="I99" s="3">
        <f>I100+I104+I108+I109+I111+I119+I120+I121+I122+I115+I110+I118+I114</f>
        <v>370194.39</v>
      </c>
      <c r="J99" s="3">
        <f>J100+J104+J108+J109+J111+J119+J120+J121+J122+J115+J110+J114+J118</f>
        <v>370194.39</v>
      </c>
      <c r="K99" s="3">
        <f t="shared" si="0"/>
        <v>0</v>
      </c>
    </row>
    <row r="100" spans="1:13" ht="12.75">
      <c r="A100" s="1" t="s">
        <v>113</v>
      </c>
      <c r="B100" s="2" t="s">
        <v>45</v>
      </c>
      <c r="C100" s="2" t="s">
        <v>12</v>
      </c>
      <c r="D100" s="2" t="s">
        <v>127</v>
      </c>
      <c r="E100" s="2" t="s">
        <v>101</v>
      </c>
      <c r="F100" s="2"/>
      <c r="G100" s="1">
        <v>279342</v>
      </c>
      <c r="H100" s="27">
        <v>928.28</v>
      </c>
      <c r="I100" s="27">
        <v>928.28</v>
      </c>
      <c r="J100" s="31">
        <v>928.28</v>
      </c>
      <c r="K100" s="1">
        <f t="shared" si="0"/>
        <v>0</v>
      </c>
      <c r="M100" s="26"/>
    </row>
    <row r="101" spans="1:11" ht="12.75" hidden="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</row>
    <row r="102" spans="1:11" ht="15" customHeight="1" hidden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>
        <f t="shared" si="0"/>
        <v>0</v>
      </c>
    </row>
    <row r="103" spans="1:11" ht="15" customHeight="1" hidden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>
        <v>0</v>
      </c>
    </row>
    <row r="104" spans="1:11" ht="14.25" customHeight="1">
      <c r="A104" s="1" t="s">
        <v>190</v>
      </c>
      <c r="B104" s="2" t="s">
        <v>43</v>
      </c>
      <c r="C104" s="2" t="s">
        <v>12</v>
      </c>
      <c r="D104" s="2" t="s">
        <v>128</v>
      </c>
      <c r="E104" s="2" t="s">
        <v>101</v>
      </c>
      <c r="F104" s="2"/>
      <c r="G104" s="22">
        <v>94000</v>
      </c>
      <c r="H104" s="1">
        <v>94000</v>
      </c>
      <c r="I104" s="1">
        <v>94000</v>
      </c>
      <c r="J104" s="25">
        <v>94000</v>
      </c>
      <c r="K104" s="1">
        <f t="shared" si="0"/>
        <v>0</v>
      </c>
    </row>
    <row r="105" spans="1:11" ht="14.25" customHeight="1" hidden="1">
      <c r="A105" s="1"/>
      <c r="B105" s="2" t="s">
        <v>45</v>
      </c>
      <c r="C105" s="2" t="s">
        <v>12</v>
      </c>
      <c r="D105" s="2" t="s">
        <v>44</v>
      </c>
      <c r="E105" s="2" t="s">
        <v>101</v>
      </c>
      <c r="F105" s="2"/>
      <c r="G105" s="1"/>
      <c r="H105" s="1"/>
      <c r="I105" s="1"/>
      <c r="J105" s="1"/>
      <c r="K105" s="1"/>
    </row>
    <row r="106" spans="1:11" ht="14.25" customHeight="1" hidden="1">
      <c r="A106" s="1"/>
      <c r="B106" s="2" t="s">
        <v>45</v>
      </c>
      <c r="C106" s="2" t="s">
        <v>12</v>
      </c>
      <c r="D106" s="2" t="s">
        <v>44</v>
      </c>
      <c r="E106" s="2" t="s">
        <v>101</v>
      </c>
      <c r="F106" s="2"/>
      <c r="G106" s="1"/>
      <c r="H106" s="1"/>
      <c r="I106" s="1"/>
      <c r="J106" s="1"/>
      <c r="K106" s="1"/>
    </row>
    <row r="107" spans="1:11" ht="14.25" customHeight="1" hidden="1">
      <c r="A107" s="1"/>
      <c r="B107" s="2" t="s">
        <v>45</v>
      </c>
      <c r="C107" s="2" t="s">
        <v>12</v>
      </c>
      <c r="D107" s="2" t="s">
        <v>88</v>
      </c>
      <c r="E107" s="2" t="s">
        <v>104</v>
      </c>
      <c r="F107" s="2"/>
      <c r="G107" s="1"/>
      <c r="H107" s="1"/>
      <c r="I107" s="1"/>
      <c r="J107" s="1"/>
      <c r="K107" s="1">
        <f t="shared" si="0"/>
        <v>0</v>
      </c>
    </row>
    <row r="108" spans="1:13" ht="14.25" customHeight="1">
      <c r="A108" s="1" t="s">
        <v>161</v>
      </c>
      <c r="B108" s="2" t="s">
        <v>45</v>
      </c>
      <c r="C108" s="2" t="s">
        <v>12</v>
      </c>
      <c r="D108" s="2" t="s">
        <v>127</v>
      </c>
      <c r="E108" s="2" t="s">
        <v>101</v>
      </c>
      <c r="F108" s="2"/>
      <c r="G108" s="1"/>
      <c r="H108" s="1"/>
      <c r="I108" s="1"/>
      <c r="J108" s="1"/>
      <c r="K108" s="1"/>
      <c r="M108" s="26"/>
    </row>
    <row r="109" spans="1:11" ht="14.25" customHeight="1">
      <c r="A109" s="1" t="s">
        <v>185</v>
      </c>
      <c r="B109" s="2" t="s">
        <v>45</v>
      </c>
      <c r="C109" s="2" t="s">
        <v>12</v>
      </c>
      <c r="D109" s="2" t="s">
        <v>127</v>
      </c>
      <c r="E109" s="2" t="s">
        <v>101</v>
      </c>
      <c r="F109" s="2"/>
      <c r="G109" s="1"/>
      <c r="H109" s="1"/>
      <c r="I109" s="1"/>
      <c r="J109" s="1"/>
      <c r="K109" s="1">
        <f>H109-I109</f>
        <v>0</v>
      </c>
    </row>
    <row r="110" spans="1:11" ht="14.25" customHeight="1">
      <c r="A110" s="1" t="s">
        <v>165</v>
      </c>
      <c r="B110" s="2" t="s">
        <v>43</v>
      </c>
      <c r="C110" s="2" t="s">
        <v>12</v>
      </c>
      <c r="D110" s="2" t="s">
        <v>128</v>
      </c>
      <c r="E110" s="2" t="s">
        <v>101</v>
      </c>
      <c r="F110" s="2"/>
      <c r="G110" s="1">
        <v>361160</v>
      </c>
      <c r="H110" s="22"/>
      <c r="I110" s="22"/>
      <c r="J110" s="22"/>
      <c r="K110" s="1"/>
    </row>
    <row r="111" spans="1:13" ht="21.75" customHeight="1">
      <c r="A111" s="6" t="s">
        <v>46</v>
      </c>
      <c r="B111" s="2" t="s">
        <v>45</v>
      </c>
      <c r="C111" s="2" t="s">
        <v>12</v>
      </c>
      <c r="D111" s="2" t="s">
        <v>127</v>
      </c>
      <c r="E111" s="2" t="s">
        <v>101</v>
      </c>
      <c r="F111" s="2"/>
      <c r="G111" s="1">
        <v>497352</v>
      </c>
      <c r="H111" s="1"/>
      <c r="I111" s="1"/>
      <c r="J111" s="1"/>
      <c r="K111" s="1">
        <f t="shared" si="0"/>
        <v>0</v>
      </c>
      <c r="M111" s="26"/>
    </row>
    <row r="112" spans="1:11" ht="24.75" customHeight="1" hidden="1">
      <c r="A112" s="6" t="s">
        <v>81</v>
      </c>
      <c r="B112" s="2" t="s">
        <v>45</v>
      </c>
      <c r="C112" s="2" t="s">
        <v>12</v>
      </c>
      <c r="D112" s="2" t="s">
        <v>80</v>
      </c>
      <c r="E112" s="2" t="s">
        <v>13</v>
      </c>
      <c r="F112" s="2"/>
      <c r="G112" s="1"/>
      <c r="H112" s="1"/>
      <c r="I112" s="1"/>
      <c r="J112" s="1"/>
      <c r="K112" s="1">
        <f t="shared" si="0"/>
        <v>0</v>
      </c>
    </row>
    <row r="113" spans="1:11" ht="22.5" hidden="1">
      <c r="A113" s="6" t="s">
        <v>48</v>
      </c>
      <c r="B113" s="2" t="s">
        <v>45</v>
      </c>
      <c r="C113" s="2" t="s">
        <v>12</v>
      </c>
      <c r="D113" s="2" t="s">
        <v>47</v>
      </c>
      <c r="E113" s="2" t="s">
        <v>13</v>
      </c>
      <c r="F113" s="2"/>
      <c r="G113" s="1"/>
      <c r="H113" s="1"/>
      <c r="I113" s="1"/>
      <c r="J113" s="1"/>
      <c r="K113" s="1">
        <f t="shared" si="0"/>
        <v>0</v>
      </c>
    </row>
    <row r="114" spans="1:11" ht="12.75">
      <c r="A114" s="6" t="s">
        <v>179</v>
      </c>
      <c r="B114" s="2" t="s">
        <v>43</v>
      </c>
      <c r="C114" s="2" t="s">
        <v>12</v>
      </c>
      <c r="D114" s="2" t="s">
        <v>143</v>
      </c>
      <c r="E114" s="2" t="s">
        <v>101</v>
      </c>
      <c r="F114" s="2"/>
      <c r="G114" s="1">
        <v>234360</v>
      </c>
      <c r="H114" s="1">
        <v>58590</v>
      </c>
      <c r="I114" s="1">
        <v>58590</v>
      </c>
      <c r="J114" s="1">
        <v>58590</v>
      </c>
      <c r="K114" s="1">
        <f>H114-I114</f>
        <v>0</v>
      </c>
    </row>
    <row r="115" spans="1:11" ht="12" customHeight="1">
      <c r="A115" s="6" t="s">
        <v>178</v>
      </c>
      <c r="B115" s="2" t="s">
        <v>43</v>
      </c>
      <c r="C115" s="2" t="s">
        <v>12</v>
      </c>
      <c r="D115" s="2" t="s">
        <v>128</v>
      </c>
      <c r="E115" s="2" t="s">
        <v>101</v>
      </c>
      <c r="F115" s="2"/>
      <c r="G115" s="1"/>
      <c r="H115" s="1"/>
      <c r="I115" s="1"/>
      <c r="J115" s="1"/>
      <c r="K115" s="1"/>
    </row>
    <row r="116" spans="1:11" ht="12.75" hidden="1">
      <c r="A116" s="6"/>
      <c r="B116" s="2" t="s">
        <v>45</v>
      </c>
      <c r="C116" s="2" t="s">
        <v>12</v>
      </c>
      <c r="D116" s="2" t="s">
        <v>115</v>
      </c>
      <c r="E116" s="2" t="s">
        <v>101</v>
      </c>
      <c r="F116" s="2"/>
      <c r="G116" s="1"/>
      <c r="H116" s="1"/>
      <c r="I116" s="1"/>
      <c r="J116" s="1"/>
      <c r="K116" s="1"/>
    </row>
    <row r="117" spans="1:11" ht="12.75" hidden="1">
      <c r="A117" s="6"/>
      <c r="B117" s="2" t="s">
        <v>45</v>
      </c>
      <c r="C117" s="2" t="s">
        <v>12</v>
      </c>
      <c r="D117" s="2" t="s">
        <v>47</v>
      </c>
      <c r="E117" s="2" t="s">
        <v>101</v>
      </c>
      <c r="F117" s="2"/>
      <c r="G117" s="1"/>
      <c r="H117" s="1"/>
      <c r="I117" s="1"/>
      <c r="J117" s="1"/>
      <c r="K117" s="1">
        <f t="shared" si="0"/>
        <v>0</v>
      </c>
    </row>
    <row r="118" spans="1:11" ht="25.5" customHeight="1">
      <c r="A118" s="6" t="s">
        <v>171</v>
      </c>
      <c r="B118" s="2" t="s">
        <v>118</v>
      </c>
      <c r="C118" s="2" t="s">
        <v>12</v>
      </c>
      <c r="D118" s="2" t="s">
        <v>138</v>
      </c>
      <c r="E118" s="2" t="s">
        <v>104</v>
      </c>
      <c r="F118" s="2"/>
      <c r="G118" s="25">
        <v>145600</v>
      </c>
      <c r="H118" s="1"/>
      <c r="I118" s="1"/>
      <c r="J118" s="25"/>
      <c r="K118" s="1"/>
    </row>
    <row r="119" spans="1:13" ht="12.75">
      <c r="A119" s="6" t="s">
        <v>135</v>
      </c>
      <c r="B119" s="2" t="s">
        <v>45</v>
      </c>
      <c r="C119" s="2" t="s">
        <v>12</v>
      </c>
      <c r="D119" s="2" t="s">
        <v>127</v>
      </c>
      <c r="E119" s="2" t="s">
        <v>101</v>
      </c>
      <c r="F119" s="2"/>
      <c r="G119" s="1"/>
      <c r="H119" s="1"/>
      <c r="I119" s="1"/>
      <c r="J119" s="1"/>
      <c r="K119" s="1"/>
      <c r="M119" s="26"/>
    </row>
    <row r="120" spans="1:11" ht="12.75">
      <c r="A120" s="6" t="s">
        <v>183</v>
      </c>
      <c r="B120" s="2" t="s">
        <v>45</v>
      </c>
      <c r="C120" s="2" t="s">
        <v>12</v>
      </c>
      <c r="D120" s="2" t="s">
        <v>127</v>
      </c>
      <c r="E120" s="2" t="s">
        <v>101</v>
      </c>
      <c r="F120" s="2"/>
      <c r="G120" s="3"/>
      <c r="H120" s="3"/>
      <c r="I120" s="3"/>
      <c r="J120" s="3"/>
      <c r="K120" s="1">
        <f t="shared" si="0"/>
        <v>0</v>
      </c>
    </row>
    <row r="121" spans="1:13" ht="12.75">
      <c r="A121" s="6" t="s">
        <v>173</v>
      </c>
      <c r="B121" s="2" t="s">
        <v>77</v>
      </c>
      <c r="C121" s="2" t="s">
        <v>12</v>
      </c>
      <c r="D121" s="2" t="s">
        <v>129</v>
      </c>
      <c r="E121" s="2" t="s">
        <v>101</v>
      </c>
      <c r="F121" s="2"/>
      <c r="G121" s="1">
        <v>871350</v>
      </c>
      <c r="H121" s="1">
        <v>216676.11</v>
      </c>
      <c r="I121" s="1">
        <v>216676.11</v>
      </c>
      <c r="J121" s="1">
        <v>216676.11</v>
      </c>
      <c r="K121" s="1">
        <f t="shared" si="0"/>
        <v>0</v>
      </c>
      <c r="M121" s="26"/>
    </row>
    <row r="122" spans="1:13" ht="24" customHeight="1">
      <c r="A122" s="6" t="s">
        <v>180</v>
      </c>
      <c r="B122" s="2" t="s">
        <v>43</v>
      </c>
      <c r="C122" s="2" t="s">
        <v>12</v>
      </c>
      <c r="D122" s="2" t="s">
        <v>128</v>
      </c>
      <c r="E122" s="2" t="s">
        <v>101</v>
      </c>
      <c r="F122" s="2"/>
      <c r="G122" s="22"/>
      <c r="H122" s="1"/>
      <c r="I122" s="1"/>
      <c r="J122" s="1"/>
      <c r="K122" s="1">
        <f t="shared" si="0"/>
        <v>0</v>
      </c>
      <c r="M122" s="26"/>
    </row>
    <row r="123" spans="1:11" ht="12.75" hidden="1">
      <c r="A123" s="3" t="s">
        <v>49</v>
      </c>
      <c r="B123" s="2"/>
      <c r="C123" s="2"/>
      <c r="D123" s="2"/>
      <c r="E123" s="2"/>
      <c r="F123" s="2"/>
      <c r="G123" s="1"/>
      <c r="H123" s="1"/>
      <c r="I123" s="1"/>
      <c r="J123" s="1"/>
      <c r="K123" s="1">
        <f t="shared" si="0"/>
        <v>0</v>
      </c>
    </row>
    <row r="124" spans="1:11" ht="12.75">
      <c r="A124" s="3" t="s">
        <v>151</v>
      </c>
      <c r="B124" s="20" t="s">
        <v>155</v>
      </c>
      <c r="C124" s="20" t="s">
        <v>12</v>
      </c>
      <c r="D124" s="20" t="s">
        <v>156</v>
      </c>
      <c r="E124" s="20" t="s">
        <v>157</v>
      </c>
      <c r="F124" s="20"/>
      <c r="G124" s="3">
        <v>501192</v>
      </c>
      <c r="H124" s="1">
        <v>119132</v>
      </c>
      <c r="I124" s="1">
        <v>119132</v>
      </c>
      <c r="J124" s="1">
        <v>119132</v>
      </c>
      <c r="K124" s="3">
        <f t="shared" si="0"/>
        <v>0</v>
      </c>
    </row>
    <row r="125" spans="1:11" ht="20.25" customHeight="1" hidden="1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>
        <f t="shared" si="0"/>
        <v>0</v>
      </c>
    </row>
    <row r="126" spans="1:11" ht="12" customHeight="1" hidden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>
        <f t="shared" si="0"/>
        <v>0</v>
      </c>
    </row>
    <row r="127" spans="1:11" ht="12.75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</row>
    <row r="128" spans="1:12" ht="0.75" customHeight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>
        <f t="shared" si="0"/>
        <v>0</v>
      </c>
      <c r="L128" s="13"/>
    </row>
    <row r="129" spans="1:11" ht="12.75" customHeight="1" hidden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>
        <f t="shared" si="0"/>
        <v>0</v>
      </c>
    </row>
    <row r="130" spans="1:11" ht="12.75" hidden="1">
      <c r="A130" s="1" t="s">
        <v>38</v>
      </c>
      <c r="B130" s="2"/>
      <c r="C130" s="2"/>
      <c r="D130" s="2"/>
      <c r="E130" s="2"/>
      <c r="F130" s="2" t="s">
        <v>34</v>
      </c>
      <c r="G130" s="1"/>
      <c r="H130" s="1"/>
      <c r="I130" s="1"/>
      <c r="J130" s="1"/>
      <c r="K130" s="1">
        <f t="shared" si="0"/>
        <v>0</v>
      </c>
    </row>
    <row r="131" spans="1:11" ht="12.75" hidden="1">
      <c r="A131" s="1" t="s">
        <v>26</v>
      </c>
      <c r="B131" s="2"/>
      <c r="C131" s="2"/>
      <c r="D131" s="2"/>
      <c r="E131" s="2"/>
      <c r="F131" s="2" t="s">
        <v>37</v>
      </c>
      <c r="G131" s="1"/>
      <c r="H131" s="1"/>
      <c r="I131" s="1"/>
      <c r="J131" s="1"/>
      <c r="K131" s="1">
        <f t="shared" si="0"/>
        <v>0</v>
      </c>
    </row>
    <row r="132" spans="1:11" ht="13.5" customHeight="1" hidden="1">
      <c r="A132" s="1" t="s">
        <v>79</v>
      </c>
      <c r="B132" s="2"/>
      <c r="C132" s="2"/>
      <c r="D132" s="2"/>
      <c r="E132" s="2"/>
      <c r="F132" s="2" t="s">
        <v>39</v>
      </c>
      <c r="G132" s="1"/>
      <c r="H132" s="1"/>
      <c r="I132" s="1"/>
      <c r="J132" s="1"/>
      <c r="K132" s="1">
        <f t="shared" si="0"/>
        <v>0</v>
      </c>
    </row>
    <row r="133" spans="1:11" ht="12.75" hidden="1">
      <c r="A133" s="3" t="s">
        <v>51</v>
      </c>
      <c r="B133" s="2" t="s">
        <v>82</v>
      </c>
      <c r="C133" s="2" t="s">
        <v>12</v>
      </c>
      <c r="D133" s="2" t="s">
        <v>52</v>
      </c>
      <c r="E133" s="2" t="s">
        <v>13</v>
      </c>
      <c r="F133" s="2" t="s">
        <v>34</v>
      </c>
      <c r="G133" s="1"/>
      <c r="H133" s="1"/>
      <c r="I133" s="1"/>
      <c r="J133" s="1"/>
      <c r="K133" s="1">
        <f t="shared" si="0"/>
        <v>0</v>
      </c>
    </row>
    <row r="134" spans="1:14" ht="12.75">
      <c r="A134" s="3" t="s">
        <v>53</v>
      </c>
      <c r="B134" s="2"/>
      <c r="C134" s="2"/>
      <c r="D134" s="2"/>
      <c r="E134" s="2"/>
      <c r="F134" s="2"/>
      <c r="G134" s="1">
        <f>G127+G124+G99+G98+G97+G86+G76+G39+G85</f>
        <v>8879095</v>
      </c>
      <c r="H134" s="1">
        <f>H39+H76+H86+H99+H124+H98+H127+H97+H85</f>
        <v>871680.5900000001</v>
      </c>
      <c r="I134" s="1">
        <f>I39+I76+I86+I99+I124+I90+I91+I97+I85+I98+I127</f>
        <v>871680.13</v>
      </c>
      <c r="J134" s="1">
        <f>J127+J124+J99+J98+J97+J86+J76+J39+J85</f>
        <v>871680.13</v>
      </c>
      <c r="K134" s="1">
        <f>K39+K57+K76+K86+K99+K120+K124+K98</f>
        <v>0.4599999999991269</v>
      </c>
      <c r="N134" s="13"/>
    </row>
    <row r="135" ht="12.75">
      <c r="N135" s="13"/>
    </row>
    <row r="136" spans="2:14" ht="34.5" customHeight="1">
      <c r="B136" s="51" t="s">
        <v>58</v>
      </c>
      <c r="C136" s="51"/>
      <c r="D136" s="51"/>
      <c r="E136" s="51"/>
      <c r="F136" s="51"/>
      <c r="G136" s="51"/>
      <c r="H136" s="51"/>
      <c r="I136" s="51"/>
      <c r="J136" s="51"/>
      <c r="N136" s="13"/>
    </row>
    <row r="137" ht="12.75">
      <c r="N137" s="13"/>
    </row>
    <row r="138" spans="1:14" ht="54.75" customHeight="1">
      <c r="A138" s="35" t="s">
        <v>59</v>
      </c>
      <c r="B138" s="36"/>
      <c r="C138" s="36"/>
      <c r="D138" s="37"/>
      <c r="E138" s="45" t="s">
        <v>60</v>
      </c>
      <c r="F138" s="46"/>
      <c r="G138" s="11" t="s">
        <v>61</v>
      </c>
      <c r="H138" s="23" t="s">
        <v>139</v>
      </c>
      <c r="I138" s="45" t="s">
        <v>9</v>
      </c>
      <c r="J138" s="46"/>
      <c r="K138" s="11" t="s">
        <v>62</v>
      </c>
      <c r="N138" s="13"/>
    </row>
    <row r="139" spans="1:14" ht="12.75">
      <c r="A139" s="35">
        <v>1</v>
      </c>
      <c r="B139" s="36"/>
      <c r="C139" s="36"/>
      <c r="D139" s="37"/>
      <c r="E139" s="35">
        <v>2</v>
      </c>
      <c r="F139" s="37"/>
      <c r="G139" s="9">
        <v>3</v>
      </c>
      <c r="H139" s="12">
        <v>4</v>
      </c>
      <c r="I139" s="35">
        <v>5</v>
      </c>
      <c r="J139" s="37"/>
      <c r="K139" s="9">
        <v>6</v>
      </c>
      <c r="N139" s="13"/>
    </row>
    <row r="140" spans="1:14" ht="12.75">
      <c r="A140" s="35" t="s">
        <v>63</v>
      </c>
      <c r="B140" s="36"/>
      <c r="C140" s="36"/>
      <c r="D140" s="37"/>
      <c r="E140" s="38" t="s">
        <v>67</v>
      </c>
      <c r="F140" s="39"/>
      <c r="G140" s="9">
        <v>0</v>
      </c>
      <c r="H140" s="12">
        <f>I33</f>
        <v>1030816</v>
      </c>
      <c r="I140" s="35">
        <f>H134</f>
        <v>871680.5900000001</v>
      </c>
      <c r="J140" s="37"/>
      <c r="K140" s="24">
        <f>H140-I140</f>
        <v>159135.40999999992</v>
      </c>
      <c r="N140" s="13"/>
    </row>
    <row r="141" spans="1:14" ht="12.75">
      <c r="A141" s="35" t="s">
        <v>64</v>
      </c>
      <c r="B141" s="36"/>
      <c r="C141" s="36"/>
      <c r="D141" s="37"/>
      <c r="E141" s="38" t="s">
        <v>68</v>
      </c>
      <c r="F141" s="39"/>
      <c r="G141" s="9">
        <v>3231.61</v>
      </c>
      <c r="H141" s="12">
        <f>I28</f>
        <v>47874.280000000006</v>
      </c>
      <c r="I141" s="35"/>
      <c r="J141" s="37"/>
      <c r="K141" s="9">
        <f>G141+H141-I141</f>
        <v>51105.89000000001</v>
      </c>
      <c r="N141" s="13"/>
    </row>
    <row r="142" spans="1:14" ht="12.75">
      <c r="A142" s="35" t="s">
        <v>65</v>
      </c>
      <c r="B142" s="36"/>
      <c r="C142" s="36"/>
      <c r="D142" s="37"/>
      <c r="E142" s="38" t="s">
        <v>69</v>
      </c>
      <c r="F142" s="39"/>
      <c r="G142" s="9">
        <v>0</v>
      </c>
      <c r="H142" s="12"/>
      <c r="I142" s="35"/>
      <c r="J142" s="37"/>
      <c r="K142" s="9"/>
      <c r="N142" s="13"/>
    </row>
    <row r="143" spans="1:14" ht="12.75">
      <c r="A143" s="35" t="s">
        <v>66</v>
      </c>
      <c r="B143" s="36"/>
      <c r="C143" s="36"/>
      <c r="D143" s="37"/>
      <c r="E143" s="38" t="s">
        <v>70</v>
      </c>
      <c r="F143" s="39"/>
      <c r="G143" s="9">
        <f>SUM(G140:G142)</f>
        <v>3231.61</v>
      </c>
      <c r="H143" s="12">
        <f>H140+H141</f>
        <v>1078690.28</v>
      </c>
      <c r="I143" s="35">
        <f>I140+I141</f>
        <v>871680.5900000001</v>
      </c>
      <c r="J143" s="37"/>
      <c r="K143" s="24">
        <f>G143+H143-I143</f>
        <v>210241.30000000005</v>
      </c>
      <c r="N143" s="13"/>
    </row>
    <row r="144" ht="12.75">
      <c r="N144" s="13"/>
    </row>
    <row r="145" spans="1:14" ht="12.75">
      <c r="A145" t="s">
        <v>147</v>
      </c>
      <c r="D145" t="s">
        <v>148</v>
      </c>
      <c r="H145" s="14" t="s">
        <v>149</v>
      </c>
      <c r="J145" t="s">
        <v>160</v>
      </c>
      <c r="N145" s="13"/>
    </row>
    <row r="146" spans="8:14" ht="12.75">
      <c r="H146" s="14"/>
      <c r="N146" s="13"/>
    </row>
    <row r="147" spans="1:14" ht="12.75">
      <c r="A147" t="str">
        <f>H3</f>
        <v>"01" апреля  2021 года</v>
      </c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</sheetData>
  <sheetProtection/>
  <mergeCells count="112">
    <mergeCell ref="A24:F24"/>
    <mergeCell ref="G24:H24"/>
    <mergeCell ref="I24:J24"/>
    <mergeCell ref="I20:J20"/>
    <mergeCell ref="A21:F21"/>
    <mergeCell ref="I22:J22"/>
    <mergeCell ref="I23:J23"/>
    <mergeCell ref="G22:H22"/>
    <mergeCell ref="G20:H20"/>
    <mergeCell ref="I11:J11"/>
    <mergeCell ref="I12:J12"/>
    <mergeCell ref="I17:J17"/>
    <mergeCell ref="I13:J13"/>
    <mergeCell ref="I15:J15"/>
    <mergeCell ref="I14:J14"/>
    <mergeCell ref="I16:J16"/>
    <mergeCell ref="I26:J26"/>
    <mergeCell ref="I21:J21"/>
    <mergeCell ref="G18:H18"/>
    <mergeCell ref="I18:J18"/>
    <mergeCell ref="I25:J25"/>
    <mergeCell ref="I19:J19"/>
    <mergeCell ref="G25:H25"/>
    <mergeCell ref="G23:H23"/>
    <mergeCell ref="A13:F13"/>
    <mergeCell ref="G15:H15"/>
    <mergeCell ref="G17:H17"/>
    <mergeCell ref="G19:H19"/>
    <mergeCell ref="A16:E16"/>
    <mergeCell ref="G14:H14"/>
    <mergeCell ref="A18:F18"/>
    <mergeCell ref="A17:F17"/>
    <mergeCell ref="G16:H16"/>
    <mergeCell ref="G13:H13"/>
    <mergeCell ref="G28:H28"/>
    <mergeCell ref="G34:H34"/>
    <mergeCell ref="A27:F27"/>
    <mergeCell ref="A6:F6"/>
    <mergeCell ref="G12:H12"/>
    <mergeCell ref="A12:F12"/>
    <mergeCell ref="G7:H7"/>
    <mergeCell ref="G26:H26"/>
    <mergeCell ref="A15:E15"/>
    <mergeCell ref="G21:H21"/>
    <mergeCell ref="E142:F142"/>
    <mergeCell ref="I36:I37"/>
    <mergeCell ref="J36:J37"/>
    <mergeCell ref="G36:G37"/>
    <mergeCell ref="H36:H37"/>
    <mergeCell ref="I138:J138"/>
    <mergeCell ref="I141:J141"/>
    <mergeCell ref="E140:F140"/>
    <mergeCell ref="B136:J136"/>
    <mergeCell ref="A138:D138"/>
    <mergeCell ref="I34:J34"/>
    <mergeCell ref="I29:J29"/>
    <mergeCell ref="G31:H31"/>
    <mergeCell ref="I33:J33"/>
    <mergeCell ref="G30:H30"/>
    <mergeCell ref="I30:J30"/>
    <mergeCell ref="I31:J31"/>
    <mergeCell ref="G29:H29"/>
    <mergeCell ref="I28:J28"/>
    <mergeCell ref="A34:F34"/>
    <mergeCell ref="I27:J27"/>
    <mergeCell ref="G27:H27"/>
    <mergeCell ref="A19:F19"/>
    <mergeCell ref="A20:F20"/>
    <mergeCell ref="A28:F28"/>
    <mergeCell ref="A32:E32"/>
    <mergeCell ref="G32:H32"/>
    <mergeCell ref="I32:J32"/>
    <mergeCell ref="I142:J142"/>
    <mergeCell ref="B1:J1"/>
    <mergeCell ref="I6:J6"/>
    <mergeCell ref="G6:H6"/>
    <mergeCell ref="J2:K2"/>
    <mergeCell ref="A10:F10"/>
    <mergeCell ref="A14:F14"/>
    <mergeCell ref="I8:J8"/>
    <mergeCell ref="A7:F7"/>
    <mergeCell ref="K36:K37"/>
    <mergeCell ref="A36:A37"/>
    <mergeCell ref="I143:J143"/>
    <mergeCell ref="E138:F138"/>
    <mergeCell ref="E143:F143"/>
    <mergeCell ref="A141:D141"/>
    <mergeCell ref="A139:D139"/>
    <mergeCell ref="E139:F139"/>
    <mergeCell ref="A143:D143"/>
    <mergeCell ref="I139:J139"/>
    <mergeCell ref="I140:J140"/>
    <mergeCell ref="A31:F31"/>
    <mergeCell ref="A142:D142"/>
    <mergeCell ref="B36:F36"/>
    <mergeCell ref="A26:F26"/>
    <mergeCell ref="A22:F22"/>
    <mergeCell ref="E141:F141"/>
    <mergeCell ref="A25:F25"/>
    <mergeCell ref="A140:D140"/>
    <mergeCell ref="A29:F29"/>
    <mergeCell ref="A23:F23"/>
    <mergeCell ref="G10:H10"/>
    <mergeCell ref="A11:F11"/>
    <mergeCell ref="I7:J7"/>
    <mergeCell ref="A9:F9"/>
    <mergeCell ref="G9:H9"/>
    <mergeCell ref="I9:J9"/>
    <mergeCell ref="A8:E8"/>
    <mergeCell ref="G8:H8"/>
    <mergeCell ref="G11:H11"/>
    <mergeCell ref="I10:J10"/>
  </mergeCells>
  <printOptions/>
  <pageMargins left="0.16" right="0.23" top="0.73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2016-08-03T16:48:17Z</cp:lastPrinted>
  <dcterms:created xsi:type="dcterms:W3CDTF">2008-09-12T07:06:54Z</dcterms:created>
  <dcterms:modified xsi:type="dcterms:W3CDTF">2021-04-12T12:49:24Z</dcterms:modified>
  <cp:category/>
  <cp:version/>
  <cp:contentType/>
  <cp:contentStatus/>
</cp:coreProperties>
</file>